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tabRatio="918" firstSheet="24" activeTab="30"/>
  </bookViews>
  <sheets>
    <sheet name="Reception" sheetId="1" r:id="rId1"/>
    <sheet name="Rec. Att. Chart" sheetId="2" r:id="rId2"/>
    <sheet name="Rec.Obj.Chart" sheetId="3" r:id="rId3"/>
    <sheet name="Year 1" sheetId="4" r:id="rId4"/>
    <sheet name="Y1 Att Chart" sheetId="5" r:id="rId5"/>
    <sheet name="Y1.Obj.Chart" sheetId="6" r:id="rId6"/>
    <sheet name="Year 2" sheetId="7" r:id="rId7"/>
    <sheet name="Y2.Att.Chart" sheetId="8" r:id="rId8"/>
    <sheet name="Y2.Obj.Chart" sheetId="9" r:id="rId9"/>
    <sheet name="Year 3" sheetId="10" r:id="rId10"/>
    <sheet name="Y3.Att.Chart" sheetId="11" r:id="rId11"/>
    <sheet name="Y3.Obj.Chart" sheetId="12" r:id="rId12"/>
    <sheet name="Year 4" sheetId="13" r:id="rId13"/>
    <sheet name="Y4.Att.Chart" sheetId="14" r:id="rId14"/>
    <sheet name="Y4.Obj.Chart" sheetId="15" r:id="rId15"/>
    <sheet name="Year 5" sheetId="16" r:id="rId16"/>
    <sheet name="Y5.Att.Chart" sheetId="17" r:id="rId17"/>
    <sheet name="Y5.Obj.Chart" sheetId="18" r:id="rId18"/>
    <sheet name="Year 6" sheetId="19" r:id="rId19"/>
    <sheet name="Y6.Att.Chart" sheetId="20" r:id="rId20"/>
    <sheet name="Y6.Obj.Chart" sheetId="21" r:id="rId21"/>
    <sheet name="Year 7" sheetId="22" r:id="rId22"/>
    <sheet name="Y7.Att.Chart" sheetId="23" r:id="rId23"/>
    <sheet name="Y7.Obj.Chart" sheetId="24" r:id="rId24"/>
    <sheet name="Year 8" sheetId="25" r:id="rId25"/>
    <sheet name="Y8.Att.Chart" sheetId="26" r:id="rId26"/>
    <sheet name="Y8.Obj.Chart" sheetId="27" r:id="rId27"/>
    <sheet name="Year 9" sheetId="28" r:id="rId28"/>
    <sheet name="Y9.Att.Chart" sheetId="29" r:id="rId29"/>
    <sheet name="Y9.Obj.Chart" sheetId="30" r:id="rId30"/>
    <sheet name="Year 9 Ext" sheetId="31" r:id="rId31"/>
    <sheet name="Y9 Ext.Att.Chart" sheetId="32" r:id="rId32"/>
    <sheet name="Y9.Ext.Obj.Chart" sheetId="33" r:id="rId33"/>
  </sheets>
  <definedNames>
    <definedName name="_xlnm.Print_Area" localSheetId="6">'Year 2'!$A$1:$AH$16</definedName>
  </definedNames>
  <calcPr fullCalcOnLoad="1"/>
</workbook>
</file>

<file path=xl/sharedStrings.xml><?xml version="1.0" encoding="utf-8"?>
<sst xmlns="http://schemas.openxmlformats.org/spreadsheetml/2006/main" count="517" uniqueCount="189">
  <si>
    <t>Recognise simple fractions that are several parts of a whole, and mixed numbers; recognise the equivalence of simple fractions.</t>
  </si>
  <si>
    <t>Use known number facts and place value to add or subtract mentally, including any pair of two-digit whole numbers.</t>
  </si>
  <si>
    <t>Carry out column addition and subtraction of two integers less than 1000, and column addition of more than two such integers.</t>
  </si>
  <si>
    <t>Know by heart facts for the 2, 3, 4, 5 and 10 multiplication tables.</t>
  </si>
  <si>
    <t>Count, read, write and order whole numbers to at least 100; know what each digit represents (including 0 as a place holder).</t>
  </si>
  <si>
    <t>Describe and extend simple number sequences (including odd/even numbers, counting on or back in ones or tens from any two-digit number, and so on).</t>
  </si>
  <si>
    <t>Understand that subtraction is the inverse of addition; state the subtraction corresponding to a given addition and vice versa.</t>
  </si>
  <si>
    <t>Know by heart all addition and subtraction facts for each number to at least 10.</t>
  </si>
  <si>
    <t>Use knowledge that addition can be done in any order to do mental calculations more efficiently.</t>
  </si>
  <si>
    <t>Understand the operation of multiplication as repeated addition or as describing an array.</t>
  </si>
  <si>
    <t>Know and use halving as the inverse of doubling.</t>
  </si>
  <si>
    <t>Know by heart facts for the 2 and 10 multiplication tables.</t>
  </si>
  <si>
    <t>Multiply and divide decimals mentally by 10 or 100, and integers by 1000, and explain the effect.</t>
  </si>
  <si>
    <t>Order a mixed set of numbers with up to three decimal places.</t>
  </si>
  <si>
    <t>Reduce a fraction to its simplest form by cancelling common factors.</t>
  </si>
  <si>
    <t>Use a fraction as an operator to find fractions of numbers or quantities (e.g. 5/8 of 32, 7/10 of 40, 9/100 of 400 centimetres).</t>
  </si>
  <si>
    <t>Use language such as circle or bigger to describe the shape and size of solids and flat shapes.</t>
  </si>
  <si>
    <t>Use everyday words to describe position.</t>
  </si>
  <si>
    <t>Use developing mathematical ideas and methods to solve practical problems.</t>
  </si>
  <si>
    <t>Year 2</t>
  </si>
  <si>
    <t>Reception</t>
  </si>
  <si>
    <t>Year 3</t>
  </si>
  <si>
    <t>Read, write and order whole numbers to at least 1000; know what each digit represents.</t>
  </si>
  <si>
    <t>Count on or back in tens or hundreds from any two- or three-digit number.</t>
  </si>
  <si>
    <t>Recognise unit fractions such as 1/2, 1/3, 1/4,1/5, 1/10, and use them to find fractions of shapes and numbers.</t>
  </si>
  <si>
    <t>Know by heart all addition and subtraction facts for each number to 20.</t>
  </si>
  <si>
    <t>Add and subtract mentally a 'near multiple of 10' to or from a two-digit number.</t>
  </si>
  <si>
    <t>Know by heart facts for the 2, 5 and 10 multiplication tables.</t>
  </si>
  <si>
    <t>Number of Pupils:</t>
  </si>
  <si>
    <t>Say and use the number names in order in familiar contexts.</t>
  </si>
  <si>
    <t>Count reliably up to 10 everyday objects.</t>
  </si>
  <si>
    <t>Recognise numerals 1 to 9.</t>
  </si>
  <si>
    <t>Use language such as more or less, greater or smaller, heavier or lighter, to compare two numbers or quantities.</t>
  </si>
  <si>
    <t>In practical activities and discussion, begin to use the vocabulary involved in adding and subtracting.</t>
  </si>
  <si>
    <t>Find one more or one less than a number from 1 to 10.</t>
  </si>
  <si>
    <t>Begin to relate addition to combining two groups of objects, and subtraction to 'taking away'.</t>
  </si>
  <si>
    <t>Talk about, recognise and recreate simple patterns.</t>
  </si>
  <si>
    <r>
      <t>Use symbols correctly, including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less than (&lt;), greater than (&gt;), equals (=).</t>
    </r>
  </si>
  <si>
    <r>
      <t>Round any positive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integer less than 1000 to the nearest 10 or 100.</t>
    </r>
  </si>
  <si>
    <t>Use mental strategies to solve simple problems using counting, addition, subtraction, doubling and halving, explaining methods and reasoning orally.</t>
  </si>
  <si>
    <t>Compare two lengths, masses or capacities by direct comparison.</t>
  </si>
  <si>
    <t>Suggest suitable standard or uniform non-standard units and measuring equipment to estimate, then measure, a length, mass or capacity.</t>
  </si>
  <si>
    <t>Use everyday language to describe features of familiar 3-D and 2-D shapes.</t>
  </si>
  <si>
    <t>Year 1</t>
  </si>
  <si>
    <t>Abby Miller</t>
  </si>
  <si>
    <t>Derive quickly division facts corresponding to the 2, 3, 4, 5 and 10 multiplication tables.</t>
  </si>
  <si>
    <t>Find remainders after division.</t>
  </si>
  <si>
    <t>Know and use the relationships between familiar units of length, mass and capacity.</t>
  </si>
  <si>
    <t>Classify polygons, using criteria such as number of right angles, whether or not they are regular, symmetry properties.</t>
  </si>
  <si>
    <t>Choose and use appropriate number operations and ways of calculating (mental, mental with jottings, pencil and paper) to solve problems.</t>
  </si>
  <si>
    <t>Year 5</t>
  </si>
  <si>
    <t>Multiply and divide any positive integer up to 10000 by 10 or 100 and understand the effect.</t>
  </si>
  <si>
    <t>Order a given set of positive and negative integers.</t>
  </si>
  <si>
    <t>Use decimal notation for tenths and hundredths.</t>
  </si>
  <si>
    <t>Estimate, measure and compare lengths, masses and capacities, using standard units; suggest suitable units and equipment for such measurements.</t>
  </si>
  <si>
    <t>Read a simple scale to the nearest labelled division, including using a ruler to draw and measure lines to the nearest centimetre.</t>
  </si>
  <si>
    <t>Use the mathematical names for common 2-D and 3-D shapes; sort shapes and describe some of their features.</t>
  </si>
  <si>
    <t>Use mathematical vocabulary to describe position, direction and movement.</t>
  </si>
  <si>
    <t>Choose and use appropriate operations and efficient calculation strategies to solve problems, explaining how the problem was solved.</t>
  </si>
  <si>
    <t>Recognise parallel and perpendicular lines, and properties of rectangles.</t>
  </si>
  <si>
    <t>Use all four operations to solve simple word problems involving numbers and quantities, including time, explaining methods and reasoning.</t>
  </si>
  <si>
    <t>Year 6</t>
  </si>
  <si>
    <t>Harry Samways</t>
  </si>
  <si>
    <t>John Jenkins</t>
  </si>
  <si>
    <t>Karla Burke</t>
  </si>
  <si>
    <t>Lyra Belacqa</t>
  </si>
  <si>
    <t>Lucy Brinks</t>
  </si>
  <si>
    <t>Matthew Whitehead</t>
  </si>
  <si>
    <t>Monica Cartwright</t>
  </si>
  <si>
    <t>Noreen Narquiz</t>
  </si>
  <si>
    <t>Oscar Gonzalez</t>
  </si>
  <si>
    <t>Paul Herbert</t>
  </si>
  <si>
    <t>Peter Kennedy</t>
  </si>
  <si>
    <t>Serafina Pekkala</t>
  </si>
  <si>
    <t>Terry Jackson</t>
  </si>
  <si>
    <t>Umberto Levi</t>
  </si>
  <si>
    <t>Zoe Saunders</t>
  </si>
  <si>
    <t>Ian Cooper</t>
  </si>
  <si>
    <t>James Bunter</t>
  </si>
  <si>
    <t>Iorek Byrnison</t>
  </si>
  <si>
    <t>Maisie Potts</t>
  </si>
  <si>
    <t>Mark Treadwell</t>
  </si>
  <si>
    <t>Mair Bevan</t>
  </si>
  <si>
    <t>Marie O'Neill</t>
  </si>
  <si>
    <t>Alice Springs</t>
  </si>
  <si>
    <t>Understand percentage as the number of parts in every 100, and find simple percentages of small whole-number quantities.</t>
  </si>
  <si>
    <t>Solve simple problems involving ratio and proportion.</t>
  </si>
  <si>
    <t>Carry out column addition and subtraction of numbers involving decimals.</t>
  </si>
  <si>
    <t>Derive quickly division facts corresponding to multiplication tables up to 10 x 10.</t>
  </si>
  <si>
    <t>Carry out short multiplication and division of numbers involving decimals.</t>
  </si>
  <si>
    <t>Carry out long multiplication of a three-digit by a two-digit integer.</t>
  </si>
  <si>
    <t>Use a protractor to measure acute and obtuse angles to the nearest degree.</t>
  </si>
  <si>
    <t>Calculate the perimeter and area of simple compound shapes that can be split into rectangles.</t>
  </si>
  <si>
    <t>Read and plot co-ordinates in all four quadrants.</t>
  </si>
  <si>
    <t>Understand division and recognise that division is the inverse of multiplication.</t>
  </si>
  <si>
    <t>Use units of time and know the relationships between them (second, minute, hour, day, week, month, year).</t>
  </si>
  <si>
    <t>Understand and use £.p notation.</t>
  </si>
  <si>
    <t>Choose and use appropriate operations (including multiplication and division) to solve word problems, explaining methods and reasoning.</t>
  </si>
  <si>
    <t>Identify right angles.</t>
  </si>
  <si>
    <t>Identify lines of symmetry in simple shapes and recognise shapes with no lines of symmetry.</t>
  </si>
  <si>
    <t>Solve a given problem by organising and interpreting numerical data in simple lists, tables and graphs.</t>
  </si>
  <si>
    <t>Year 4</t>
  </si>
  <si>
    <t>Understand the operation of addition, and of subtraction (as 'take away' or 'difference'), and use the related vocabulary.</t>
  </si>
  <si>
    <t>Know by heart all pairs of numbers with a total of 10.</t>
  </si>
  <si>
    <t>Extend mental methods of calculation to include decimals, fractions and percentages.</t>
  </si>
  <si>
    <t>Multiply and divide three-digit by two-digit whole numbers; extend to multiplying and dividing decimals with one or two places by single-digit whole numbers.</t>
  </si>
  <si>
    <t>Break a complex calculation into simpler steps, choosing and using appropriate and efficient operations and methods.</t>
  </si>
  <si>
    <t>Check a result by considering whether it is of the right order of magnitude.</t>
  </si>
  <si>
    <t>Use letter symbols to represent unknown numbers or variables.</t>
  </si>
  <si>
    <t>Know and use the order of operations and understand that algebraic operations follow the same conventions and order as arithmetic operations.</t>
  </si>
  <si>
    <t>Plot the graphs of simple linear functions.</t>
  </si>
  <si>
    <t>Identify parallel and perpendicular lines; know the sum of angles at a point, on a straight line and in a triangle.</t>
  </si>
  <si>
    <t>Convert one metric unit to another (e.g. grams to kilograms); read and interpret scales on a range of measuring instruments.</t>
  </si>
  <si>
    <t>Compare two simple distributions using the range and one of the mode, median or mean.</t>
  </si>
  <si>
    <t>Understand and use the probability scale from 0 to 1; find and justify probabilities based on equally likely outcomes in simple contexts.</t>
  </si>
  <si>
    <t>Round a number with one or two decimal places to the nearest integer.</t>
  </si>
  <si>
    <t>Relate fractions to division and to their decimal representations.</t>
  </si>
  <si>
    <t>Calculate mentally a difference such as 8006 - 2993.</t>
  </si>
  <si>
    <t>Carry out column addition and subtraction of positive integers less than 10000.</t>
  </si>
  <si>
    <t>Know by heart all multiplication facts up to 10 x 10.</t>
  </si>
  <si>
    <t>Carry out short multiplication and division of a three-digit by a single-digit integer.</t>
  </si>
  <si>
    <t>Carry out long multiplication of a two-digit by a two-digit integer.</t>
  </si>
  <si>
    <r>
      <t>Understand area measured in square centimetres 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); understand and use the formula in words 'length x breadth' for the area of a rectangle.</t>
    </r>
  </si>
  <si>
    <t>Barry O'Rourke</t>
  </si>
  <si>
    <t>Charlie Parker</t>
  </si>
  <si>
    <t>Dolores Goodwood</t>
  </si>
  <si>
    <t>Dennis Samuels</t>
  </si>
  <si>
    <t>Eddie Potter</t>
  </si>
  <si>
    <t>Fanella Jones</t>
  </si>
  <si>
    <t>Giorgio Malatesta</t>
  </si>
  <si>
    <t>Gigi Lamont</t>
  </si>
  <si>
    <t>Greg Campbell</t>
  </si>
  <si>
    <t>Substitute integers into simple formulae.</t>
  </si>
  <si>
    <t>Plot the graphs of linear functions, where y is given explicitly in terms of x; recognise that equations of the form y = mx + c correspond to straight-line graphs.</t>
  </si>
  <si>
    <t>Identify alternate and corresponding angles; understand a proof that the sum of the angles of a triangle is 180 and of a quadrilateral is 360.</t>
  </si>
  <si>
    <t>Enlarge 2-D shapes, given a centre of enlargement and a positive whole-number scale factor.</t>
  </si>
  <si>
    <t>Use straight edge and compasses to do standard constructions.</t>
  </si>
  <si>
    <t>Deduce and use formulae for the area of a triangle and parallelogram, and the volume of a cuboid; calculate volumes and surface areas of cuboids.</t>
  </si>
  <si>
    <t>Construct, on paper and using ICT, a range of graphs and charts; identify which are most useful in the context of a problem.</t>
  </si>
  <si>
    <t>Find and record all possible mutually exclusive outcomes for single events and two successive events in a systematic way.</t>
  </si>
  <si>
    <t>Identify the necessary information to solve a problem; represent problems and interpret solutions in algebraic, geometric or graphical form.</t>
  </si>
  <si>
    <t>Use logical argument to establish the truth of a statement.</t>
  </si>
  <si>
    <t>Year 8</t>
  </si>
  <si>
    <t>Year 9</t>
  </si>
  <si>
    <t>Identify and use the appropriate operations (including combinations of operations) to solve word problems involving numbers and quantities, and explain methods and reasoning.</t>
  </si>
  <si>
    <t>Solve a problem by extracting and interpreting information presented in tables, graphs and charts</t>
  </si>
  <si>
    <t>Count reliably at least 20 objects.</t>
  </si>
  <si>
    <t>Count on and back in ones from any small number, and in tens from and back to zero.</t>
  </si>
  <si>
    <t>Read, write and order numbers from 0 to at least 20; understand and use the vocabulary of comparing and ordering these numbers.</t>
  </si>
  <si>
    <t>Within the range 0 to 30, say the number that is 1 or 10 more or less than any given number.</t>
  </si>
  <si>
    <t>Simplify fractions by cancelling all common factors; identify equivalent fractions.</t>
  </si>
  <si>
    <t>Recognise the equivalence of percentages, fractions and decimals.</t>
  </si>
  <si>
    <t>Solve geometrical problems using properties of angles, of parallel and intersecting lines, and of triangles and other polygons.</t>
  </si>
  <si>
    <t>Know that translations, rotations and reflections preserve length and angle and map objects on to congruent images.</t>
  </si>
  <si>
    <t>Know and use the formulae for the circumference and area of a circle.</t>
  </si>
  <si>
    <t>Design a survey or experiment to capture the necessary data from one or more sources; determine the sample size and degree of accuracy needed; design, trial and if necessary refine data collection sheets.</t>
  </si>
  <si>
    <t>Communicate interpretations and results of a statistical enquiry using selected tables, graphs and diagrams in support.</t>
  </si>
  <si>
    <t>Know that the sum of probabilities of all mutually exclusive outcomes is 1 and use this when solving problems.</t>
  </si>
  <si>
    <t>Solve substantial problems by breaking them into simpler tasks, using a range of efficient techniques, methods and resources, including ICT; give solutions to an appropriate degree of accuracy.</t>
  </si>
  <si>
    <t>Present a concise, reasoned argument, using symbols, diagrams, graphs and related explanatory text.</t>
  </si>
  <si>
    <t>Know and use the index laws for multiplication and division of positive integer powers.</t>
  </si>
  <si>
    <t>Solve word problems and investigate in a range of contexts, explaining and justifying methods and conclusions.</t>
  </si>
  <si>
    <t>Year 7</t>
  </si>
  <si>
    <t>Year 9 Extension</t>
  </si>
  <si>
    <t>Add, subtract, multiply and divide integers.</t>
  </si>
  <si>
    <t>Use the equivalence of fractions, decimals and percentages to compare proportions; calculate percentages and find the outcome of a given percentage increase or decrease.</t>
  </si>
  <si>
    <t>Divide a quantity into two or more parts in a given ratio; use the unitary method to solve simple word problems involving ratio and direct proportion.</t>
  </si>
  <si>
    <t>Use standard column procedures for multiplication and division of integers and decimals, including by decimals such as 0.6 or 0.06; understand where to position the decimal point by considering equivalent calculations.</t>
  </si>
  <si>
    <t>Simplify or transform linear expressions by collecting like terms; multiply a single term over a bracket.</t>
  </si>
  <si>
    <t>Understand and use proportionality and calculate the result of any proportional change using multiplicative methods.</t>
  </si>
  <si>
    <t>Square a linear expression and expand the product of two linear expressions of the form x ± n; establish identities.</t>
  </si>
  <si>
    <t>Solve a pair of simultaneous linear equations by eliminating one variable; link a graphical representation of an equation or a pair of equations to the algebraic solution.</t>
  </si>
  <si>
    <t>Change the subject of a formula.</t>
  </si>
  <si>
    <t>Know that if two 2-D shapes are similar, corresponding angles are equal and corresponding sides are in the same ratio.</t>
  </si>
  <si>
    <t>Understand and apply Pythagoras’ theorem.</t>
  </si>
  <si>
    <t>Know from experience of constructing them that triangles given SSS, SAS, ASA or RHS are unique, but that triangles given SSA or AAA are not; apply these conditions to establish the congruence of triangles.</t>
  </si>
  <si>
    <t>Use measures of speed and other compound measures to solve problems.</t>
  </si>
  <si>
    <t>Identify possible sources of bias in a statistical enquiry and plan how to minimise it.</t>
  </si>
  <si>
    <t>Examine critically the results of a statistical enquiry and justify choice of statistical representation in written presentations.</t>
  </si>
  <si>
    <t>Generate fuller solutions to mathematical problems.</t>
  </si>
  <si>
    <r>
      <t>Recognise limitations on the accuracy of data and measurements.</t>
    </r>
    <r>
      <rPr>
        <sz val="12"/>
        <rFont val="Arial"/>
        <family val="0"/>
      </rPr>
      <t xml:space="preserve"> </t>
    </r>
  </si>
  <si>
    <t>Add, subtract, multiply and divide fractions.</t>
  </si>
  <si>
    <t>Use proportional reasoning to solve a problem, choosing the correct numbers to take as 100%, or as a whole.</t>
  </si>
  <si>
    <t>Make and justify estimates and approximations of calculations.</t>
  </si>
  <si>
    <t>Construct and solve linear equations with integer coefficients, using an appropriate method.</t>
  </si>
  <si>
    <t>Generate terms of a sequence using term-to-term and position-to-term definitions of the sequence, on paper and using ICT; write an expression to describe the nth term of an arithmetic sequence.</t>
  </si>
  <si>
    <t>Given values for m and c, find the gradient of lines given by equations of the form y = mx + c.</t>
  </si>
  <si>
    <t>Construct functions arising from real-life problems and plot their corresponding graphs; interpret graphs arising from real situations.</t>
  </si>
  <si>
    <t>Number of Pupils: 32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</si>
</sst>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7">
    <font>
      <sz val="10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48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14"/>
      <name val="Arial"/>
      <family val="0"/>
    </font>
    <font>
      <sz val="9.5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textRotation="90"/>
    </xf>
    <xf numFmtId="9" fontId="0" fillId="0" borderId="0" xfId="21" applyAlignment="1">
      <alignment textRotation="90"/>
    </xf>
    <xf numFmtId="175" fontId="2" fillId="0" borderId="1" xfId="0" applyNumberFormat="1" applyFont="1" applyBorder="1" applyAlignment="1">
      <alignment/>
    </xf>
    <xf numFmtId="9" fontId="0" fillId="0" borderId="0" xfId="21" applyNumberFormat="1" applyAlignment="1">
      <alignment/>
    </xf>
    <xf numFmtId="9" fontId="0" fillId="0" borderId="0" xfId="21" applyNumberFormat="1" applyAlignment="1">
      <alignment/>
    </xf>
    <xf numFmtId="9" fontId="0" fillId="0" borderId="0" xfId="21" applyAlignment="1">
      <alignment textRotation="90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vertical="center" shrinkToFi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chartsheet" Target="chartsheets/sheet13.xml" /><Relationship Id="rId21" Type="http://schemas.openxmlformats.org/officeDocument/2006/relationships/chartsheet" Target="chartsheets/sheet14.xml" /><Relationship Id="rId22" Type="http://schemas.openxmlformats.org/officeDocument/2006/relationships/worksheet" Target="worksheets/sheet8.xml" /><Relationship Id="rId23" Type="http://schemas.openxmlformats.org/officeDocument/2006/relationships/chartsheet" Target="chartsheets/sheet15.xml" /><Relationship Id="rId24" Type="http://schemas.openxmlformats.org/officeDocument/2006/relationships/chartsheet" Target="chartsheets/sheet16.xml" /><Relationship Id="rId25" Type="http://schemas.openxmlformats.org/officeDocument/2006/relationships/worksheet" Target="worksheets/sheet9.xml" /><Relationship Id="rId26" Type="http://schemas.openxmlformats.org/officeDocument/2006/relationships/chartsheet" Target="chartsheets/sheet17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chartsheet" Target="chartsheets/sheet20.xml" /><Relationship Id="rId31" Type="http://schemas.openxmlformats.org/officeDocument/2006/relationships/worksheet" Target="worksheets/sheet11.xml" /><Relationship Id="rId32" Type="http://schemas.openxmlformats.org/officeDocument/2006/relationships/chartsheet" Target="chartsheets/sheet21.xml" /><Relationship Id="rId33" Type="http://schemas.openxmlformats.org/officeDocument/2006/relationships/chartsheet" Target="chartsheets/sheet2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Attainment in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Reception!$B$14:$AG$14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0781535"/>
        <c:axId val="8598360"/>
      </c:bar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98360"/>
        <c:crossesAt val="0"/>
        <c:auto val="1"/>
        <c:lblOffset val="100"/>
        <c:noMultiLvlLbl val="0"/>
      </c:catAx>
      <c:valAx>
        <c:axId val="859836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8153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4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4'!$AM$3:$AM$13</c:f>
              <c:strCache>
                <c:ptCount val="11"/>
                <c:pt idx="0">
                  <c:v>Use symbols correctly, including …</c:v>
                </c:pt>
                <c:pt idx="1">
                  <c:v>Round any positive integer …</c:v>
                </c:pt>
                <c:pt idx="2">
                  <c:v>Recognise simple fractions …</c:v>
                </c:pt>
                <c:pt idx="3">
                  <c:v>Use known number facts and …</c:v>
                </c:pt>
                <c:pt idx="4">
                  <c:v>Carry out column addition and …</c:v>
                </c:pt>
                <c:pt idx="5">
                  <c:v>Know by heart facts for the …</c:v>
                </c:pt>
                <c:pt idx="6">
                  <c:v>Derive quickly division facts …</c:v>
                </c:pt>
                <c:pt idx="7">
                  <c:v>Find remainders after division.</c:v>
                </c:pt>
                <c:pt idx="8">
                  <c:v>Know and use the relationships …</c:v>
                </c:pt>
                <c:pt idx="9">
                  <c:v>Classify polygons, using criteria …</c:v>
                </c:pt>
                <c:pt idx="10">
                  <c:v>Choose and use appropriate …</c:v>
                </c:pt>
              </c:strCache>
            </c:strRef>
          </c:cat>
          <c:val>
            <c:numRef>
              <c:f>'Year 4'!$AN$3:$AN$13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35631209"/>
        <c:axId val="52245426"/>
      </c:barChart>
      <c:catAx>
        <c:axId val="3563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5'!$B$16:$AG$16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46787"/>
        <c:axId val="4021084"/>
      </c:bar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5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5'!$AQ$3:$AQ$15</c:f>
              <c:strCache>
                <c:ptCount val="13"/>
                <c:pt idx="0">
                  <c:v>Multiply and divide any positive …</c:v>
                </c:pt>
                <c:pt idx="1">
                  <c:v>Order a given set of positive …</c:v>
                </c:pt>
                <c:pt idx="2">
                  <c:v>Use decimal notation for tenths …</c:v>
                </c:pt>
                <c:pt idx="3">
                  <c:v>Round a number with one or …</c:v>
                </c:pt>
                <c:pt idx="4">
                  <c:v>Relate fractions to division …</c:v>
                </c:pt>
                <c:pt idx="5">
                  <c:v>Calculate mentally a difference …</c:v>
                </c:pt>
                <c:pt idx="6">
                  <c:v>Carry out column addition and …</c:v>
                </c:pt>
                <c:pt idx="7">
                  <c:v>Know by heart all multiplication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Understand area measured in …</c:v>
                </c:pt>
                <c:pt idx="11">
                  <c:v>Recognise parallel and perpendicular …</c:v>
                </c:pt>
                <c:pt idx="12">
                  <c:v>Use all four operations to …</c:v>
                </c:pt>
              </c:strCache>
            </c:strRef>
          </c:cat>
          <c:val>
            <c:numRef>
              <c:f>'Year 5'!$AR$3:$AR$15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36189757"/>
        <c:axId val="57272358"/>
      </c:barChart>
      <c:catAx>
        <c:axId val="36189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189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6'!$B$18:$AG$18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5689175"/>
        <c:axId val="8549392"/>
      </c:bar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49392"/>
        <c:crosses val="autoZero"/>
        <c:auto val="1"/>
        <c:lblOffset val="100"/>
        <c:noMultiLvlLbl val="0"/>
      </c:catAx>
      <c:valAx>
        <c:axId val="85493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8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6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6'!$AM$3:$AM$17</c:f>
              <c:strCache>
                <c:ptCount val="15"/>
                <c:pt idx="0">
                  <c:v>Multiply and divide decimals …</c:v>
                </c:pt>
                <c:pt idx="1">
                  <c:v>Order a mixed set of numbers …</c:v>
                </c:pt>
                <c:pt idx="2">
                  <c:v>Reduce a fraction to its simplest …</c:v>
                </c:pt>
                <c:pt idx="3">
                  <c:v>Use a fraction as an operator …</c:v>
                </c:pt>
                <c:pt idx="4">
                  <c:v>Understand percentage as the …</c:v>
                </c:pt>
                <c:pt idx="5">
                  <c:v>Solve simple problems involving …</c:v>
                </c:pt>
                <c:pt idx="6">
                  <c:v>Carry out column addition and …</c:v>
                </c:pt>
                <c:pt idx="7">
                  <c:v>Derive quickly division facts …</c:v>
                </c:pt>
                <c:pt idx="8">
                  <c:v>Carry out short multiplication …</c:v>
                </c:pt>
                <c:pt idx="9">
                  <c:v>Carry out long multiplication …</c:v>
                </c:pt>
                <c:pt idx="10">
                  <c:v>Use a protractor to measure …</c:v>
                </c:pt>
                <c:pt idx="11">
                  <c:v>Calculate the perimeter and …</c:v>
                </c:pt>
                <c:pt idx="12">
                  <c:v>Read and plot co-ordinates …</c:v>
                </c:pt>
                <c:pt idx="13">
                  <c:v>Identify and use the appropriate …</c:v>
                </c:pt>
                <c:pt idx="14">
                  <c:v>Solve a problem by extracting …</c:v>
                </c:pt>
              </c:strCache>
            </c:strRef>
          </c:cat>
          <c:val>
            <c:numRef>
              <c:f>'Year 6'!$AN$3:$AN$17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9835665"/>
        <c:axId val="21412122"/>
      </c:barChart>
      <c:catAx>
        <c:axId val="9835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35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7'!$B$17:$AG$17</c:f>
              <c:numCache>
                <c:ptCount val="32"/>
                <c:pt idx="0">
                  <c:v>0.4642857142857143</c:v>
                </c:pt>
                <c:pt idx="1">
                  <c:v>0.5357142857142857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7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7'!$AM$3:$AM$16</c:f>
              <c:strCache>
                <c:ptCount val="14"/>
                <c:pt idx="0">
                  <c:v>Simplify fractions by cancelling …</c:v>
                </c:pt>
                <c:pt idx="1">
                  <c:v>Recognise the equivalence of …</c:v>
                </c:pt>
                <c:pt idx="2">
                  <c:v>Extend mental methods of calculation …</c:v>
                </c:pt>
                <c:pt idx="3">
                  <c:v>Multiply and divide three-digit …</c:v>
                </c:pt>
                <c:pt idx="4">
                  <c:v>Break a complex calculation …</c:v>
                </c:pt>
                <c:pt idx="5">
                  <c:v>Check a result by considering …</c:v>
                </c:pt>
                <c:pt idx="6">
                  <c:v>Use letter symbols to represent …</c:v>
                </c:pt>
                <c:pt idx="7">
                  <c:v>Know and use the order of operations …</c:v>
                </c:pt>
                <c:pt idx="8">
                  <c:v>Plot the graphs of simple linear …</c:v>
                </c:pt>
                <c:pt idx="9">
                  <c:v>Identify parallel and perpendicular …</c:v>
                </c:pt>
                <c:pt idx="10">
                  <c:v>Convert one metric unit to …</c:v>
                </c:pt>
                <c:pt idx="11">
                  <c:v>Compare two simple distributions …</c:v>
                </c:pt>
                <c:pt idx="12">
                  <c:v>Understand and use the probability …</c:v>
                </c:pt>
                <c:pt idx="13">
                  <c:v>Solve word problems and investigate …</c:v>
                </c:pt>
              </c:strCache>
            </c:strRef>
          </c:cat>
          <c:val>
            <c:numRef>
              <c:f>'Year 7'!$AN$3:$AN$16</c:f>
              <c:numCach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</c:numCache>
            </c:numRef>
          </c:val>
        </c:ser>
        <c:axId val="40180581"/>
        <c:axId val="26080910"/>
      </c:barChart>
      <c:catAx>
        <c:axId val="4018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8'!$B$18:$AG$18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8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8'!$AM$3:$AM$17</c:f>
              <c:strCache>
                <c:ptCount val="15"/>
                <c:pt idx="0">
                  <c:v>Add, subtract, multiply and …</c:v>
                </c:pt>
                <c:pt idx="1">
                  <c:v>Use the equivalence of fractions, …</c:v>
                </c:pt>
                <c:pt idx="2">
                  <c:v>Divide a quantity into two …</c:v>
                </c:pt>
                <c:pt idx="3">
                  <c:v>Use standard column procedures …</c:v>
                </c:pt>
                <c:pt idx="4">
                  <c:v>Simplify or transform linear …</c:v>
                </c:pt>
                <c:pt idx="5">
                  <c:v>Substitute integers into simple …</c:v>
                </c:pt>
                <c:pt idx="6">
                  <c:v>Plot the graphs of linear functions, …</c:v>
                </c:pt>
                <c:pt idx="7">
                  <c:v>Identify alternate and corresponding …</c:v>
                </c:pt>
                <c:pt idx="8">
                  <c:v>Enlarge 2-D shapes, given a …</c:v>
                </c:pt>
                <c:pt idx="9">
                  <c:v>Use straight edge and compasses …</c:v>
                </c:pt>
                <c:pt idx="10">
                  <c:v>Deduce and use formulae for …</c:v>
                </c:pt>
                <c:pt idx="11">
                  <c:v>Construct, on paper and using …</c:v>
                </c:pt>
                <c:pt idx="12">
                  <c:v>Find and record all possible …</c:v>
                </c:pt>
                <c:pt idx="13">
                  <c:v>Identify the necessary information …</c:v>
                </c:pt>
                <c:pt idx="14">
                  <c:v>Use logical argument to establish …</c:v>
                </c:pt>
              </c:strCache>
            </c:strRef>
          </c:cat>
          <c:val>
            <c:numRef>
              <c:f>'Year 8'!$AN$3:$AN$17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21174969"/>
        <c:axId val="56356994"/>
      </c:barChart>
      <c:catAx>
        <c:axId val="2117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9'!$B$18:$AG$18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Coverage of key Objectives for Reception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Reception!$AL$3:$AL$13</c:f>
              <c:strCache>
                <c:ptCount val="11"/>
                <c:pt idx="0">
                  <c:v>Say and use the number names …</c:v>
                </c:pt>
                <c:pt idx="1">
                  <c:v>Count reliably up to 10 everyday …</c:v>
                </c:pt>
                <c:pt idx="2">
                  <c:v>Recognise numerals 1 to 9.</c:v>
                </c:pt>
                <c:pt idx="3">
                  <c:v>Use language such as more or …</c:v>
                </c:pt>
                <c:pt idx="4">
                  <c:v>In practical activities and …</c:v>
                </c:pt>
                <c:pt idx="5">
                  <c:v>Find one more or one less than …</c:v>
                </c:pt>
                <c:pt idx="6">
                  <c:v>Begin to relate addition to …</c:v>
                </c:pt>
                <c:pt idx="7">
                  <c:v>Talk about, recognise and recreate …</c:v>
                </c:pt>
                <c:pt idx="8">
                  <c:v>Use language such as circle …</c:v>
                </c:pt>
                <c:pt idx="9">
                  <c:v>Use everyday words to describe …</c:v>
                </c:pt>
                <c:pt idx="10">
                  <c:v>Use developing mathematical …</c:v>
                </c:pt>
              </c:strCache>
            </c:strRef>
          </c:cat>
          <c:val>
            <c:numRef>
              <c:f>Reception!$AM$3:$AM$13</c:f>
              <c:numCach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</c:ser>
        <c:axId val="10276377"/>
        <c:axId val="25378530"/>
      </c:barChart>
      <c:catAx>
        <c:axId val="10276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7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9'!$AM$3:$AM$17</c:f>
              <c:strCache>
                <c:ptCount val="15"/>
                <c:pt idx="0">
                  <c:v>Add, subtract, multiply and …</c:v>
                </c:pt>
                <c:pt idx="1">
                  <c:v>Use proportional reasoning …</c:v>
                </c:pt>
                <c:pt idx="2">
                  <c:v>Make and justify estimates …</c:v>
                </c:pt>
                <c:pt idx="3">
                  <c:v>Construct and solve linear …</c:v>
                </c:pt>
                <c:pt idx="4">
                  <c:v>Generate terms of a sequence …</c:v>
                </c:pt>
                <c:pt idx="5">
                  <c:v>Given values for m and c, find …</c:v>
                </c:pt>
                <c:pt idx="6">
                  <c:v>Construct functions arising …</c:v>
                </c:pt>
                <c:pt idx="7">
                  <c:v>Solve geometrical problems …</c:v>
                </c:pt>
                <c:pt idx="8">
                  <c:v>Know that translations, rotations …</c:v>
                </c:pt>
                <c:pt idx="9">
                  <c:v>Know and use the formulae for …</c:v>
                </c:pt>
                <c:pt idx="10">
                  <c:v>Design a survey or experiment …</c:v>
                </c:pt>
                <c:pt idx="11">
                  <c:v>Communicate interpretations …</c:v>
                </c:pt>
                <c:pt idx="12">
                  <c:v>Know that the sum of probabilities …</c:v>
                </c:pt>
                <c:pt idx="13">
                  <c:v>Solve substantial problems …</c:v>
                </c:pt>
                <c:pt idx="14">
                  <c:v>Present a concise, reasoned …</c:v>
                </c:pt>
              </c:strCache>
            </c:strRef>
          </c:cat>
          <c:val>
            <c:numRef>
              <c:f>'Year 9'!$AN$3:$AN$17</c:f>
              <c:numCach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Attainment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9 Ext'!$B$2:$N$2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9 Ext'!$B$35:$N$35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9 Extension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'Year 9 Ext'!$T$3:$T$15</c:f>
              <c:numCache>
                <c:ptCount val="13"/>
                <c:pt idx="0">
                  <c:v>Know and use the index laws …</c:v>
                </c:pt>
                <c:pt idx="1">
                  <c:v>Understand and use proportionality …</c:v>
                </c:pt>
                <c:pt idx="2">
                  <c:v>Square a linear expression …</c:v>
                </c:pt>
                <c:pt idx="3">
                  <c:v>Solve a pair of simultaneous …</c:v>
                </c:pt>
                <c:pt idx="4">
                  <c:v>Change the subject of a formula.</c:v>
                </c:pt>
                <c:pt idx="5">
                  <c:v>Know that if two 2-D shapes …</c:v>
                </c:pt>
                <c:pt idx="6">
                  <c:v>Understand and apply Pythagoras’ …</c:v>
                </c:pt>
                <c:pt idx="7">
                  <c:v>Know from experience of constructing …</c:v>
                </c:pt>
                <c:pt idx="8">
                  <c:v>Use measures of speed and other …</c:v>
                </c:pt>
                <c:pt idx="9">
                  <c:v>Identify possible sources of …</c:v>
                </c:pt>
                <c:pt idx="10">
                  <c:v>Examine critically the results …</c:v>
                </c:pt>
                <c:pt idx="11">
                  <c:v>Generate fuller solutions to …</c:v>
                </c:pt>
                <c:pt idx="12">
                  <c:v>Recognise limitations on the …</c:v>
                </c:pt>
              </c:numCache>
            </c:numRef>
          </c:cat>
          <c:val>
            <c:numRef>
              <c:f>'Year 9 Ext'!$U$3:$U$15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1'!$B$2:$AG$2</c:f>
              <c:strCache>
                <c:ptCount val="32"/>
                <c:pt idx="0">
                  <c:v>Alice Springs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1'!$B$13:$AG$13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27080179"/>
        <c:axId val="42395020"/>
      </c:bar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1 -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1'!$AM$3:$AM$12</c:f>
              <c:strCache>
                <c:ptCount val="10"/>
                <c:pt idx="0">
                  <c:v>Count reliably at least 20 …</c:v>
                </c:pt>
                <c:pt idx="1">
                  <c:v>Count on and back in ones from …</c:v>
                </c:pt>
                <c:pt idx="2">
                  <c:v>Read, write and order numbers …</c:v>
                </c:pt>
                <c:pt idx="3">
                  <c:v>Within the range 0 to 30, say …</c:v>
                </c:pt>
                <c:pt idx="4">
                  <c:v>Understand the operation of …</c:v>
                </c:pt>
                <c:pt idx="5">
                  <c:v>Know by heart all pairs of …</c:v>
                </c:pt>
                <c:pt idx="6">
                  <c:v>Use mental strategies to solve …</c:v>
                </c:pt>
                <c:pt idx="7">
                  <c:v>Compare two lengths, masses …</c:v>
                </c:pt>
                <c:pt idx="8">
                  <c:v>Suggest suitable standard or …</c:v>
                </c:pt>
                <c:pt idx="9">
                  <c:v>Use everyday language to describe …</c:v>
                </c:pt>
              </c:strCache>
            </c:strRef>
          </c:cat>
          <c:val>
            <c:numRef>
              <c:f>'Year 1'!$AN$3:$AN$12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axId val="46010861"/>
        <c:axId val="11444566"/>
      </c:barChart>
      <c:catAx>
        <c:axId val="46010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2'!$B$16:$AG$16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92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2 - Coverage of Key Objectives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2'!$AM$3:$AM$15</c:f>
              <c:strCache>
                <c:ptCount val="13"/>
                <c:pt idx="0">
                  <c:v>Count, read, write and order …</c:v>
                </c:pt>
                <c:pt idx="1">
                  <c:v>Describe and extend simple …</c:v>
                </c:pt>
                <c:pt idx="2">
                  <c:v>Understand that subtraction …</c:v>
                </c:pt>
                <c:pt idx="3">
                  <c:v>Know by heart all addition …</c:v>
                </c:pt>
                <c:pt idx="4">
                  <c:v>Use knowledge that addition …</c:v>
                </c:pt>
                <c:pt idx="5">
                  <c:v>Understand the operation of …</c:v>
                </c:pt>
                <c:pt idx="6">
                  <c:v>Know and use halving as the …</c:v>
                </c:pt>
                <c:pt idx="7">
                  <c:v>Know by heart facts for the …</c:v>
                </c:pt>
                <c:pt idx="8">
                  <c:v>Estimate, measure and compare …</c:v>
                </c:pt>
                <c:pt idx="9">
                  <c:v>Read a simple scale to the …</c:v>
                </c:pt>
                <c:pt idx="10">
                  <c:v>Use the mathematical names …</c:v>
                </c:pt>
                <c:pt idx="11">
                  <c:v>Use mathematical vocabulary …</c:v>
                </c:pt>
                <c:pt idx="12">
                  <c:v>Choose and use appropriate …</c:v>
                </c:pt>
              </c:strCache>
            </c:strRef>
          </c:cat>
          <c:val>
            <c:numRef>
              <c:f>'Year 2'!$AN$3:$AN$15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21589569"/>
        <c:axId val="60088394"/>
      </c:barChart>
      <c:catAx>
        <c:axId val="2158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auto val="1"/>
        <c:lblOffset val="100"/>
        <c:noMultiLvlLbl val="0"/>
      </c:catAx>
      <c:valAx>
        <c:axId val="6008839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3'!$B$16:$AG$16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3924635"/>
        <c:axId val="35321716"/>
      </c:bar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Year 3 Key Objective Coverage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3'!$AM$3:$AM$15</c:f>
              <c:strCache>
                <c:ptCount val="13"/>
                <c:pt idx="0">
                  <c:v>Read, write and order whole …</c:v>
                </c:pt>
                <c:pt idx="1">
                  <c:v>Count on or back in tens or …</c:v>
                </c:pt>
                <c:pt idx="2">
                  <c:v>Recognise unit fractions such …</c:v>
                </c:pt>
                <c:pt idx="3">
                  <c:v>Know by heart all addition …</c:v>
                </c:pt>
                <c:pt idx="4">
                  <c:v>Add and subtract mentally a …</c:v>
                </c:pt>
                <c:pt idx="5">
                  <c:v>Know by heart facts for the …</c:v>
                </c:pt>
                <c:pt idx="6">
                  <c:v>Understand division and recognise …</c:v>
                </c:pt>
                <c:pt idx="7">
                  <c:v>Use units of time and know …</c:v>
                </c:pt>
                <c:pt idx="8">
                  <c:v>Understand and use £.p notation.</c:v>
                </c:pt>
                <c:pt idx="9">
                  <c:v>Choose and use appropriate …</c:v>
                </c:pt>
                <c:pt idx="10">
                  <c:v>Identify right angles.</c:v>
                </c:pt>
                <c:pt idx="11">
                  <c:v>Identify lines of symmetry …</c:v>
                </c:pt>
                <c:pt idx="12">
                  <c:v>Solve a given problem by organising …</c:v>
                </c:pt>
              </c:strCache>
            </c:strRef>
          </c:cat>
          <c:val>
            <c:numRef>
              <c:f>'Year 3'!$AN$3:$AN$15</c:f>
              <c:numCach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</c:numCache>
            </c:numRef>
          </c:val>
        </c:ser>
        <c:axId val="49459989"/>
        <c:axId val="42486718"/>
      </c:barChart>
      <c:catAx>
        <c:axId val="494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Attainment in Year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4'!$B$2:$AG$2</c:f>
              <c:strCache>
                <c:ptCount val="32"/>
                <c:pt idx="0">
                  <c:v>Abby Miller</c:v>
                </c:pt>
                <c:pt idx="1">
                  <c:v>Barry O'Rourke</c:v>
                </c:pt>
                <c:pt idx="2">
                  <c:v>Charlie Parker</c:v>
                </c:pt>
                <c:pt idx="3">
                  <c:v>Dolores Goodwood</c:v>
                </c:pt>
                <c:pt idx="4">
                  <c:v>Dennis Samuels</c:v>
                </c:pt>
                <c:pt idx="5">
                  <c:v>Eddie Potter</c:v>
                </c:pt>
                <c:pt idx="6">
                  <c:v>Fanella Jones</c:v>
                </c:pt>
                <c:pt idx="7">
                  <c:v>Giorgio Malatesta</c:v>
                </c:pt>
                <c:pt idx="8">
                  <c:v>Gigi Lamont</c:v>
                </c:pt>
                <c:pt idx="9">
                  <c:v>Greg Campbell</c:v>
                </c:pt>
                <c:pt idx="10">
                  <c:v>Harry Samways</c:v>
                </c:pt>
                <c:pt idx="11">
                  <c:v>Ian Cooper</c:v>
                </c:pt>
                <c:pt idx="12">
                  <c:v>Iorek Byrnison</c:v>
                </c:pt>
                <c:pt idx="13">
                  <c:v>James Bunter</c:v>
                </c:pt>
                <c:pt idx="14">
                  <c:v>John Jenkins</c:v>
                </c:pt>
                <c:pt idx="15">
                  <c:v>Karla Burke</c:v>
                </c:pt>
                <c:pt idx="16">
                  <c:v>Lucy Brinks</c:v>
                </c:pt>
                <c:pt idx="17">
                  <c:v>Lyra Belacqa</c:v>
                </c:pt>
                <c:pt idx="18">
                  <c:v>Maisie Potts</c:v>
                </c:pt>
                <c:pt idx="19">
                  <c:v>Mair Bevan</c:v>
                </c:pt>
                <c:pt idx="20">
                  <c:v>Marie O'Neill</c:v>
                </c:pt>
                <c:pt idx="21">
                  <c:v>Mark Treadwell</c:v>
                </c:pt>
                <c:pt idx="22">
                  <c:v>Matthew Whitehead</c:v>
                </c:pt>
                <c:pt idx="23">
                  <c:v>Monica Cartwright</c:v>
                </c:pt>
                <c:pt idx="24">
                  <c:v>Noreen Narquiz</c:v>
                </c:pt>
                <c:pt idx="25">
                  <c:v>Oscar Gonzalez</c:v>
                </c:pt>
                <c:pt idx="26">
                  <c:v>Paul Herbert</c:v>
                </c:pt>
                <c:pt idx="27">
                  <c:v>Peter Kennedy</c:v>
                </c:pt>
                <c:pt idx="28">
                  <c:v>Serafina Pekkala</c:v>
                </c:pt>
                <c:pt idx="29">
                  <c:v>Terry Jackson</c:v>
                </c:pt>
                <c:pt idx="30">
                  <c:v>Umberto Levi</c:v>
                </c:pt>
                <c:pt idx="31">
                  <c:v>Zoe Saunders</c:v>
                </c:pt>
              </c:strCache>
            </c:strRef>
          </c:cat>
          <c:val>
            <c:numRef>
              <c:f>'Year 4'!$B$14:$AG$14</c:f>
              <c:numCache>
                <c:ptCount val="3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</c:numCache>
            </c:numRef>
          </c:val>
        </c:ser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15"/>
  <sheetViews>
    <sheetView zoomScale="75" zoomScaleNormal="75" workbookViewId="0" topLeftCell="AJ1">
      <selection activeCell="A1" sqref="A1:IV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2.421875" style="0" customWidth="1"/>
    <col min="36" max="36" width="98.00390625" style="0" customWidth="1"/>
    <col min="37" max="37" width="9.421875" style="0" bestFit="1" customWidth="1"/>
    <col min="38" max="38" width="8.8515625" style="0" customWidth="1"/>
    <col min="39" max="39" width="9.28125" style="0" bestFit="1" customWidth="1"/>
    <col min="40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2" t="s">
        <v>20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39" ht="37.5" customHeight="1">
      <c r="A3" s="10" t="s">
        <v>29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K3">
        <f aca="true" t="shared" si="1" ref="AK3:AK13">FIND(" ",A3,28)</f>
        <v>29</v>
      </c>
      <c r="AL3" t="str">
        <f>IF(LEN(A3)&lt;30,A3,LEFT(A3,AK3)&amp;"…")</f>
        <v>Say and use the number names …</v>
      </c>
      <c r="AM3" s="15">
        <f>AH3</f>
        <v>0.5</v>
      </c>
    </row>
    <row r="4" spans="1:39" ht="37.5" customHeight="1">
      <c r="A4" s="10" t="s">
        <v>30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K4">
        <f t="shared" si="1"/>
        <v>33</v>
      </c>
      <c r="AL4" t="str">
        <f aca="true" t="shared" si="2" ref="AL4:AL13">IF(LEN(A4)&lt;30,A4,LEFT(A4,AK4)&amp;"…")</f>
        <v>Count reliably up to 10 everyday …</v>
      </c>
      <c r="AM4" s="15">
        <f aca="true" t="shared" si="3" ref="AM4:AM13">AH4</f>
        <v>0.5</v>
      </c>
    </row>
    <row r="5" spans="1:39" ht="37.5" customHeight="1">
      <c r="A5" s="10" t="s">
        <v>31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K5" t="e">
        <f t="shared" si="1"/>
        <v>#VALUE!</v>
      </c>
      <c r="AL5" t="str">
        <f t="shared" si="2"/>
        <v>Recognise numerals 1 to 9.</v>
      </c>
      <c r="AM5" s="15">
        <f t="shared" si="3"/>
        <v>0.5</v>
      </c>
    </row>
    <row r="6" spans="1:39" ht="37.5" customHeight="1">
      <c r="A6" s="10" t="s">
        <v>32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K6">
        <f t="shared" si="1"/>
        <v>29</v>
      </c>
      <c r="AL6" t="str">
        <f t="shared" si="2"/>
        <v>Use language such as more or …</v>
      </c>
      <c r="AM6" s="15">
        <f t="shared" si="3"/>
        <v>0.5</v>
      </c>
    </row>
    <row r="7" spans="1:39" ht="37.5" customHeight="1">
      <c r="A7" s="10" t="s">
        <v>33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K7">
        <f t="shared" si="1"/>
        <v>28</v>
      </c>
      <c r="AL7" t="str">
        <f t="shared" si="2"/>
        <v>In practical activities and …</v>
      </c>
      <c r="AM7" s="15">
        <f t="shared" si="3"/>
        <v>0.5</v>
      </c>
    </row>
    <row r="8" spans="1:39" ht="37.5" customHeight="1">
      <c r="A8" s="10" t="s">
        <v>34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K8">
        <f t="shared" si="1"/>
        <v>31</v>
      </c>
      <c r="AL8" t="str">
        <f t="shared" si="2"/>
        <v>Find one more or one less than …</v>
      </c>
      <c r="AM8" s="15">
        <f t="shared" si="3"/>
        <v>0.5</v>
      </c>
    </row>
    <row r="9" spans="1:39" ht="37.5" customHeight="1">
      <c r="A9" s="10" t="s">
        <v>35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K9">
        <f t="shared" si="1"/>
        <v>28</v>
      </c>
      <c r="AL9" t="str">
        <f t="shared" si="2"/>
        <v>Begin to relate addition to …</v>
      </c>
      <c r="AM9" s="15">
        <f t="shared" si="3"/>
        <v>0.5</v>
      </c>
    </row>
    <row r="10" spans="1:39" ht="37.5" customHeight="1">
      <c r="A10" s="10" t="s">
        <v>36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K10">
        <f t="shared" si="1"/>
        <v>35</v>
      </c>
      <c r="AL10" t="str">
        <f t="shared" si="2"/>
        <v>Talk about, recognise and recreate …</v>
      </c>
      <c r="AM10" s="15">
        <f t="shared" si="3"/>
        <v>0.5</v>
      </c>
    </row>
    <row r="11" spans="1:39" ht="37.5" customHeight="1">
      <c r="A11" s="10" t="s">
        <v>16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K11">
        <f t="shared" si="1"/>
        <v>28</v>
      </c>
      <c r="AL11" t="str">
        <f t="shared" si="2"/>
        <v>Use language such as circle …</v>
      </c>
      <c r="AM11" s="15">
        <f t="shared" si="3"/>
        <v>0.5</v>
      </c>
    </row>
    <row r="12" spans="1:39" ht="37.5" customHeight="1">
      <c r="A12" s="10" t="s">
        <v>17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K12">
        <f t="shared" si="1"/>
        <v>31</v>
      </c>
      <c r="AL12" t="str">
        <f t="shared" si="2"/>
        <v>Use everyday words to describe …</v>
      </c>
      <c r="AM12" s="15">
        <f t="shared" si="3"/>
        <v>0.5</v>
      </c>
    </row>
    <row r="13" spans="1:39" ht="37.5" customHeight="1">
      <c r="A13" s="10" t="s">
        <v>18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K13">
        <f t="shared" si="1"/>
        <v>28</v>
      </c>
      <c r="AL13" t="str">
        <f t="shared" si="2"/>
        <v>Use developing mathematical …</v>
      </c>
      <c r="AM13" s="15">
        <f t="shared" si="3"/>
        <v>0.5</v>
      </c>
    </row>
    <row r="14" spans="2:34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  <c r="AH14" s="7"/>
    </row>
    <row r="15" ht="37.5" customHeight="1">
      <c r="AH15" s="7"/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11"/>
  <dimension ref="A1:AN18"/>
  <sheetViews>
    <sheetView zoomScale="44" zoomScaleNormal="44" workbookViewId="0" topLeftCell="A2">
      <selection activeCell="AI9" sqref="AI9"/>
    </sheetView>
  </sheetViews>
  <sheetFormatPr defaultColWidth="9.140625" defaultRowHeight="37.5" customHeight="1"/>
  <cols>
    <col min="1" max="1" width="58.14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75.710937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143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8" t="s">
        <v>181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18" t="s">
        <v>182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27</v>
      </c>
      <c r="AM4" t="str">
        <f t="shared" si="2"/>
        <v>Use proportional reasoning …</v>
      </c>
      <c r="AN4" s="15">
        <f t="shared" si="3"/>
        <v>0.5</v>
      </c>
    </row>
    <row r="5" spans="1:40" ht="37.5" customHeight="1">
      <c r="A5" s="18" t="s">
        <v>183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Make and justify estimates …</v>
      </c>
      <c r="AN5" s="15">
        <f t="shared" si="3"/>
        <v>0.5</v>
      </c>
    </row>
    <row r="6" spans="1:40" ht="37.5" customHeight="1">
      <c r="A6" s="18" t="s">
        <v>184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Construct and solve linear …</v>
      </c>
      <c r="AN6" s="15">
        <f t="shared" si="3"/>
        <v>0.5</v>
      </c>
    </row>
    <row r="7" spans="1:40" ht="37.5" customHeight="1">
      <c r="A7" s="18" t="s">
        <v>185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Generate terms of a sequence …</v>
      </c>
      <c r="AN7" s="15">
        <f t="shared" si="3"/>
        <v>0.5</v>
      </c>
    </row>
    <row r="8" spans="1:40" ht="37.5" customHeight="1">
      <c r="A8" s="18" t="s">
        <v>186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31</v>
      </c>
      <c r="AM8" t="str">
        <f t="shared" si="2"/>
        <v>Given values for m and c, find …</v>
      </c>
      <c r="AN8" s="15">
        <f t="shared" si="3"/>
        <v>0.5</v>
      </c>
    </row>
    <row r="9" spans="1:40" ht="37.5" customHeight="1">
      <c r="A9" s="18" t="s">
        <v>187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28</v>
      </c>
      <c r="AM9" t="str">
        <f t="shared" si="2"/>
        <v>Construct functions arising …</v>
      </c>
      <c r="AN9" s="15">
        <f t="shared" si="3"/>
        <v>0.5</v>
      </c>
    </row>
    <row r="10" spans="1:40" ht="37.5" customHeight="1">
      <c r="A10" s="18" t="s">
        <v>152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Solve geometrical problems …</v>
      </c>
      <c r="AN10" s="15">
        <f t="shared" si="3"/>
        <v>0.5</v>
      </c>
    </row>
    <row r="11" spans="1:40" ht="37.5" customHeight="1">
      <c r="A11" s="18" t="s">
        <v>153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34</v>
      </c>
      <c r="AM11" t="str">
        <f t="shared" si="2"/>
        <v>Know that translations, rotations …</v>
      </c>
      <c r="AN11" s="15">
        <f t="shared" si="3"/>
        <v>0.5</v>
      </c>
    </row>
    <row r="12" spans="1:40" ht="37.5" customHeight="1">
      <c r="A12" s="18" t="s">
        <v>154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Know and use the formulae for …</v>
      </c>
      <c r="AN12" s="15">
        <f t="shared" si="3"/>
        <v>0.5</v>
      </c>
    </row>
    <row r="13" spans="1:40" ht="37.5" customHeight="1">
      <c r="A13" s="18" t="s">
        <v>155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30</v>
      </c>
      <c r="AM13" t="str">
        <f t="shared" si="2"/>
        <v>Design a survey or experiment …</v>
      </c>
      <c r="AN13" s="15">
        <f t="shared" si="3"/>
        <v>0.5</v>
      </c>
    </row>
    <row r="14" spans="1:40" ht="37.5" customHeight="1">
      <c r="A14" s="18" t="s">
        <v>156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Communicate interpretations …</v>
      </c>
      <c r="AN14" s="15">
        <f t="shared" si="3"/>
        <v>0.5</v>
      </c>
    </row>
    <row r="15" spans="1:40" ht="37.5" customHeight="1">
      <c r="A15" s="18" t="s">
        <v>157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Know that the sum of probabilities …</v>
      </c>
      <c r="AN15" s="15">
        <f t="shared" si="3"/>
        <v>0.5</v>
      </c>
    </row>
    <row r="16" spans="1:40" ht="37.5" customHeight="1">
      <c r="A16" s="18" t="s">
        <v>158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27</v>
      </c>
      <c r="AM16" t="str">
        <f t="shared" si="2"/>
        <v>Solve substantial problems …</v>
      </c>
      <c r="AN16" s="15">
        <f t="shared" si="3"/>
        <v>0.5</v>
      </c>
    </row>
    <row r="17" spans="1:40" ht="37.5" customHeight="1">
      <c r="A17" s="18" t="s">
        <v>159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28</v>
      </c>
      <c r="AM17" t="str">
        <f t="shared" si="2"/>
        <v>Present a concise, reasoned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111"/>
  <dimension ref="A2:U35"/>
  <sheetViews>
    <sheetView tabSelected="1" workbookViewId="0" topLeftCell="A1">
      <selection activeCell="D2" sqref="D2"/>
    </sheetView>
  </sheetViews>
  <sheetFormatPr defaultColWidth="9.140625" defaultRowHeight="37.5" customHeight="1"/>
  <cols>
    <col min="1" max="1" width="51.7109375" style="0" customWidth="1"/>
    <col min="2" max="14" width="12.421875" style="0" customWidth="1"/>
    <col min="15" max="15" width="8.8515625" style="0" customWidth="1"/>
    <col min="16" max="16" width="102.8515625" style="0" customWidth="1"/>
    <col min="17" max="16384" width="8.8515625" style="0" customWidth="1"/>
  </cols>
  <sheetData>
    <row r="1" ht="19.5" customHeight="1"/>
    <row r="2" spans="1:14" ht="79.5" customHeight="1">
      <c r="A2" s="17" t="s">
        <v>163</v>
      </c>
      <c r="B2" s="19" t="s">
        <v>160</v>
      </c>
      <c r="C2" s="19" t="s">
        <v>169</v>
      </c>
      <c r="D2" s="19" t="s">
        <v>170</v>
      </c>
      <c r="E2" s="19" t="s">
        <v>171</v>
      </c>
      <c r="F2" s="19" t="s">
        <v>172</v>
      </c>
      <c r="G2" s="19" t="s">
        <v>173</v>
      </c>
      <c r="H2" s="19" t="s">
        <v>174</v>
      </c>
      <c r="I2" s="19" t="s">
        <v>175</v>
      </c>
      <c r="J2" s="19" t="s">
        <v>176</v>
      </c>
      <c r="K2" s="19" t="s">
        <v>177</v>
      </c>
      <c r="L2" s="19" t="s">
        <v>178</v>
      </c>
      <c r="M2" s="19" t="s">
        <v>179</v>
      </c>
      <c r="N2" s="19" t="s">
        <v>180</v>
      </c>
    </row>
    <row r="3" spans="1:15" ht="18.75" customHeight="1">
      <c r="A3" s="13" t="s">
        <v>44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7" t="e">
        <f>SUM(B3:N3)/#REF!</f>
        <v>#REF!</v>
      </c>
    </row>
    <row r="4" spans="1:21" ht="18.75" customHeight="1">
      <c r="A4" s="13" t="s">
        <v>123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7" t="e">
        <f>SUM(B4:N4)/#REF!</f>
        <v>#REF!</v>
      </c>
      <c r="S4" t="e">
        <f>FIND(" ",#REF!,27)</f>
        <v>#REF!</v>
      </c>
      <c r="T4" t="e">
        <f>IF(LEN(#REF!)&lt;33,#REF!,LEFT(#REF!,S4)&amp;"…")</f>
        <v>#REF!</v>
      </c>
      <c r="U4" s="15" t="e">
        <f aca="true" t="shared" si="0" ref="U4:U15">O4</f>
        <v>#REF!</v>
      </c>
    </row>
    <row r="5" spans="1:21" ht="18.75" customHeight="1">
      <c r="A5" s="13" t="s">
        <v>124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7" t="e">
        <f>SUM(B5:N5)/#REF!</f>
        <v>#REF!</v>
      </c>
      <c r="S5" t="e">
        <f>FIND(" ",#REF!,27)</f>
        <v>#REF!</v>
      </c>
      <c r="T5" t="e">
        <f>IF(LEN(#REF!)&lt;33,#REF!,LEFT(#REF!,S5)&amp;"…")</f>
        <v>#REF!</v>
      </c>
      <c r="U5" s="15" t="e">
        <f t="shared" si="0"/>
        <v>#REF!</v>
      </c>
    </row>
    <row r="6" spans="1:21" ht="18.75" customHeight="1">
      <c r="A6" s="13" t="s">
        <v>125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7" t="e">
        <f>SUM(B6:N6)/#REF!</f>
        <v>#REF!</v>
      </c>
      <c r="S6" t="e">
        <f>FIND(" ",#REF!,27)</f>
        <v>#REF!</v>
      </c>
      <c r="T6" t="e">
        <f>IF(LEN(#REF!)&lt;33,#REF!,LEFT(#REF!,S6)&amp;"…")</f>
        <v>#REF!</v>
      </c>
      <c r="U6" s="15" t="e">
        <f t="shared" si="0"/>
        <v>#REF!</v>
      </c>
    </row>
    <row r="7" spans="1:21" ht="18.75" customHeight="1">
      <c r="A7" s="13" t="s">
        <v>126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7" t="e">
        <f>SUM(B7:N7)/#REF!</f>
        <v>#REF!</v>
      </c>
      <c r="S7" t="e">
        <f>FIND(" ",#REF!,27)</f>
        <v>#REF!</v>
      </c>
      <c r="T7" t="e">
        <f>IF(LEN(#REF!)&lt;33,#REF!,LEFT(#REF!,S7)&amp;"…")</f>
        <v>#REF!</v>
      </c>
      <c r="U7" s="15" t="e">
        <f t="shared" si="0"/>
        <v>#REF!</v>
      </c>
    </row>
    <row r="8" spans="1:21" ht="18.75" customHeight="1">
      <c r="A8" s="13" t="s">
        <v>127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7" t="e">
        <f>SUM(B8:N8)/#REF!</f>
        <v>#REF!</v>
      </c>
      <c r="S8" t="e">
        <f>FIND(" ",#REF!,27)</f>
        <v>#REF!</v>
      </c>
      <c r="T8" t="e">
        <f>IF(LEN(#REF!)&lt;33,#REF!,LEFT(#REF!,S8)&amp;"…")</f>
        <v>#REF!</v>
      </c>
      <c r="U8" s="15" t="e">
        <f t="shared" si="0"/>
        <v>#REF!</v>
      </c>
    </row>
    <row r="9" spans="1:21" ht="18.75" customHeight="1">
      <c r="A9" s="13" t="s">
        <v>128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7" t="e">
        <f>SUM(B9:N9)/#REF!</f>
        <v>#REF!</v>
      </c>
      <c r="S9" t="e">
        <f>FIND(" ",#REF!,27)</f>
        <v>#REF!</v>
      </c>
      <c r="T9" t="e">
        <f>IF(LEN(#REF!)&lt;33,#REF!,LEFT(#REF!,S9)&amp;"…")</f>
        <v>#REF!</v>
      </c>
      <c r="U9" s="15" t="e">
        <f t="shared" si="0"/>
        <v>#REF!</v>
      </c>
    </row>
    <row r="10" spans="1:21" ht="18.75" customHeight="1">
      <c r="A10" s="13" t="s">
        <v>129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7" t="e">
        <f>SUM(B10:N10)/#REF!</f>
        <v>#REF!</v>
      </c>
      <c r="S10" t="e">
        <f>FIND(" ",#REF!,27)</f>
        <v>#REF!</v>
      </c>
      <c r="T10" t="e">
        <f>IF(LEN(#REF!)&lt;33,#REF!,LEFT(#REF!,S10)&amp;"…")</f>
        <v>#REF!</v>
      </c>
      <c r="U10" s="15" t="e">
        <f t="shared" si="0"/>
        <v>#REF!</v>
      </c>
    </row>
    <row r="11" spans="1:21" ht="18.75" customHeight="1">
      <c r="A11" s="13" t="s">
        <v>130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7" t="e">
        <f>SUM(B11:N11)/#REF!</f>
        <v>#REF!</v>
      </c>
      <c r="S11" t="e">
        <f>FIND(" ",#REF!,27)</f>
        <v>#REF!</v>
      </c>
      <c r="T11" t="e">
        <f>IF(LEN(#REF!)&lt;33,#REF!,LEFT(#REF!,S11)&amp;"…")</f>
        <v>#REF!</v>
      </c>
      <c r="U11" s="15" t="e">
        <f t="shared" si="0"/>
        <v>#REF!</v>
      </c>
    </row>
    <row r="12" spans="1:21" ht="18.75" customHeight="1">
      <c r="A12" s="13" t="s">
        <v>131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7" t="e">
        <f>SUM(B12:N12)/#REF!</f>
        <v>#REF!</v>
      </c>
      <c r="S12" t="e">
        <f>FIND(" ",#REF!,27)</f>
        <v>#REF!</v>
      </c>
      <c r="T12" t="e">
        <f>IF(LEN(#REF!)&lt;33,#REF!,LEFT(#REF!,S12)&amp;"…")</f>
        <v>#REF!</v>
      </c>
      <c r="U12" s="15" t="e">
        <f t="shared" si="0"/>
        <v>#REF!</v>
      </c>
    </row>
    <row r="13" spans="1:21" ht="18.75" customHeight="1">
      <c r="A13" s="13" t="s">
        <v>62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7" t="e">
        <f>SUM(B13:N13)/#REF!</f>
        <v>#REF!</v>
      </c>
      <c r="S13" t="e">
        <f>FIND(" ",#REF!,27)</f>
        <v>#REF!</v>
      </c>
      <c r="T13" t="e">
        <f>IF(LEN(#REF!)&lt;33,#REF!,LEFT(#REF!,S13)&amp;"…")</f>
        <v>#REF!</v>
      </c>
      <c r="U13" s="15" t="e">
        <f t="shared" si="0"/>
        <v>#REF!</v>
      </c>
    </row>
    <row r="14" spans="1:21" ht="18.75" customHeight="1">
      <c r="A14" s="13" t="s">
        <v>77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7" t="e">
        <f>SUM(B14:N14)/#REF!</f>
        <v>#REF!</v>
      </c>
      <c r="S14" t="e">
        <f>FIND(" ",#REF!,27)</f>
        <v>#REF!</v>
      </c>
      <c r="T14" t="e">
        <f>IF(LEN(#REF!)&lt;33,#REF!,LEFT(#REF!,S14)&amp;"…")</f>
        <v>#REF!</v>
      </c>
      <c r="U14" s="15" t="e">
        <f t="shared" si="0"/>
        <v>#REF!</v>
      </c>
    </row>
    <row r="15" spans="1:21" ht="18.75" customHeight="1">
      <c r="A15" s="13" t="s">
        <v>79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7" t="e">
        <f>SUM(B15:N15)/#REF!</f>
        <v>#REF!</v>
      </c>
      <c r="S15" t="e">
        <f>FIND(" ",#REF!,27)</f>
        <v>#REF!</v>
      </c>
      <c r="T15" t="e">
        <f>IF(LEN(#REF!)&lt;33,#REF!,LEFT(#REF!,S15)&amp;"…")</f>
        <v>#REF!</v>
      </c>
      <c r="U15" s="15" t="e">
        <f t="shared" si="0"/>
        <v>#REF!</v>
      </c>
    </row>
    <row r="16" spans="1:15" ht="18.75" customHeight="1">
      <c r="A16" s="13" t="s">
        <v>78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7" t="e">
        <f>SUM(B16:N16)/#REF!</f>
        <v>#REF!</v>
      </c>
    </row>
    <row r="17" spans="1:15" ht="18.75" customHeight="1">
      <c r="A17" s="13" t="s">
        <v>63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7" t="e">
        <f>SUM(B17:N17)/#REF!</f>
        <v>#REF!</v>
      </c>
    </row>
    <row r="18" spans="1:15" ht="18.75" customHeight="1">
      <c r="A18" s="13" t="s">
        <v>64</v>
      </c>
      <c r="B18" s="5">
        <v>0.5</v>
      </c>
      <c r="C18" s="5">
        <v>0.5</v>
      </c>
      <c r="D18" s="5">
        <v>0.5</v>
      </c>
      <c r="E18" s="5">
        <v>0.5</v>
      </c>
      <c r="F18" s="5">
        <v>0.5</v>
      </c>
      <c r="G18" s="5">
        <v>0.5</v>
      </c>
      <c r="H18" s="5">
        <v>0.5</v>
      </c>
      <c r="I18" s="5">
        <v>0.5</v>
      </c>
      <c r="J18" s="5">
        <v>0.5</v>
      </c>
      <c r="K18" s="5">
        <v>0.5</v>
      </c>
      <c r="L18" s="5">
        <v>0.5</v>
      </c>
      <c r="M18" s="5">
        <v>0.5</v>
      </c>
      <c r="N18" s="5">
        <v>0.5</v>
      </c>
      <c r="O18" s="7" t="e">
        <f>SUM(B18:N18)/#REF!</f>
        <v>#REF!</v>
      </c>
    </row>
    <row r="19" spans="1:15" ht="18.75" customHeight="1">
      <c r="A19" s="13" t="s">
        <v>66</v>
      </c>
      <c r="B19" s="5">
        <v>0.5</v>
      </c>
      <c r="C19" s="5">
        <v>0.5</v>
      </c>
      <c r="D19" s="5">
        <v>0.5</v>
      </c>
      <c r="E19" s="5">
        <v>0.5</v>
      </c>
      <c r="F19" s="5">
        <v>0.5</v>
      </c>
      <c r="G19" s="5">
        <v>0.5</v>
      </c>
      <c r="H19" s="5">
        <v>0.5</v>
      </c>
      <c r="I19" s="5">
        <v>0.5</v>
      </c>
      <c r="J19" s="5">
        <v>0.5</v>
      </c>
      <c r="K19" s="5">
        <v>0.5</v>
      </c>
      <c r="L19" s="5">
        <v>0.5</v>
      </c>
      <c r="M19" s="5">
        <v>0.5</v>
      </c>
      <c r="N19" s="5">
        <v>0.5</v>
      </c>
      <c r="O19" s="7" t="e">
        <f>SUM(B19:N19)/#REF!</f>
        <v>#REF!</v>
      </c>
    </row>
    <row r="20" spans="1:15" ht="18.75" customHeight="1">
      <c r="A20" s="13" t="s">
        <v>65</v>
      </c>
      <c r="B20" s="5">
        <v>0.5</v>
      </c>
      <c r="C20" s="5">
        <v>0.5</v>
      </c>
      <c r="D20" s="5">
        <v>0.5</v>
      </c>
      <c r="E20" s="5">
        <v>0.5</v>
      </c>
      <c r="F20" s="5">
        <v>0.5</v>
      </c>
      <c r="G20" s="5">
        <v>0.5</v>
      </c>
      <c r="H20" s="5">
        <v>0.5</v>
      </c>
      <c r="I20" s="5">
        <v>0.5</v>
      </c>
      <c r="J20" s="5">
        <v>0.5</v>
      </c>
      <c r="K20" s="5">
        <v>0.5</v>
      </c>
      <c r="L20" s="5">
        <v>0.5</v>
      </c>
      <c r="M20" s="5">
        <v>0.5</v>
      </c>
      <c r="N20" s="5">
        <v>0.5</v>
      </c>
      <c r="O20" s="7" t="e">
        <f>SUM(B20:N20)/#REF!</f>
        <v>#REF!</v>
      </c>
    </row>
    <row r="21" spans="1:15" ht="18.75" customHeight="1">
      <c r="A21" s="13" t="s">
        <v>80</v>
      </c>
      <c r="B21" s="5">
        <v>0.5</v>
      </c>
      <c r="C21" s="5">
        <v>0.5</v>
      </c>
      <c r="D21" s="5">
        <v>0.5</v>
      </c>
      <c r="E21" s="5">
        <v>0.5</v>
      </c>
      <c r="F21" s="5">
        <v>0.5</v>
      </c>
      <c r="G21" s="5">
        <v>0.5</v>
      </c>
      <c r="H21" s="5">
        <v>0.5</v>
      </c>
      <c r="I21" s="5">
        <v>0.5</v>
      </c>
      <c r="J21" s="5">
        <v>0.5</v>
      </c>
      <c r="K21" s="5">
        <v>0.5</v>
      </c>
      <c r="L21" s="5">
        <v>0.5</v>
      </c>
      <c r="M21" s="5">
        <v>0.5</v>
      </c>
      <c r="N21" s="5">
        <v>0.5</v>
      </c>
      <c r="O21" s="7" t="e">
        <f>SUM(B21:N21)/#REF!</f>
        <v>#REF!</v>
      </c>
    </row>
    <row r="22" spans="1:15" ht="18.75" customHeight="1">
      <c r="A22" s="13" t="s">
        <v>82</v>
      </c>
      <c r="B22" s="5">
        <v>0.5</v>
      </c>
      <c r="C22" s="5">
        <v>0.5</v>
      </c>
      <c r="D22" s="5">
        <v>0.5</v>
      </c>
      <c r="E22" s="5">
        <v>0.5</v>
      </c>
      <c r="F22" s="5">
        <v>0.5</v>
      </c>
      <c r="G22" s="5">
        <v>0.5</v>
      </c>
      <c r="H22" s="5">
        <v>0.5</v>
      </c>
      <c r="I22" s="5">
        <v>0.5</v>
      </c>
      <c r="J22" s="5">
        <v>0.5</v>
      </c>
      <c r="K22" s="5">
        <v>0.5</v>
      </c>
      <c r="L22" s="5">
        <v>0.5</v>
      </c>
      <c r="M22" s="5">
        <v>0.5</v>
      </c>
      <c r="N22" s="5">
        <v>0.5</v>
      </c>
      <c r="O22" s="7" t="e">
        <f>SUM(B22:N22)/#REF!</f>
        <v>#REF!</v>
      </c>
    </row>
    <row r="23" spans="1:15" ht="18.75" customHeight="1">
      <c r="A23" s="13" t="s">
        <v>83</v>
      </c>
      <c r="B23" s="5">
        <v>0.5</v>
      </c>
      <c r="C23" s="5">
        <v>0.5</v>
      </c>
      <c r="D23" s="5">
        <v>0.5</v>
      </c>
      <c r="E23" s="5">
        <v>0.5</v>
      </c>
      <c r="F23" s="5">
        <v>0.5</v>
      </c>
      <c r="G23" s="5">
        <v>0.5</v>
      </c>
      <c r="H23" s="5">
        <v>0.5</v>
      </c>
      <c r="I23" s="5">
        <v>0.5</v>
      </c>
      <c r="J23" s="5">
        <v>0.5</v>
      </c>
      <c r="K23" s="5">
        <v>0.5</v>
      </c>
      <c r="L23" s="5">
        <v>0.5</v>
      </c>
      <c r="M23" s="5">
        <v>0.5</v>
      </c>
      <c r="N23" s="5">
        <v>0.5</v>
      </c>
      <c r="O23" s="7" t="e">
        <f>SUM(B23:N23)/#REF!</f>
        <v>#REF!</v>
      </c>
    </row>
    <row r="24" spans="1:15" ht="18.75" customHeight="1">
      <c r="A24" s="13" t="s">
        <v>81</v>
      </c>
      <c r="B24" s="5">
        <v>0.5</v>
      </c>
      <c r="C24" s="5">
        <v>0.5</v>
      </c>
      <c r="D24" s="5">
        <v>0.5</v>
      </c>
      <c r="E24" s="5">
        <v>0.5</v>
      </c>
      <c r="F24" s="5">
        <v>0.5</v>
      </c>
      <c r="G24" s="5">
        <v>0.5</v>
      </c>
      <c r="H24" s="5">
        <v>0.5</v>
      </c>
      <c r="I24" s="5">
        <v>0.5</v>
      </c>
      <c r="J24" s="5">
        <v>0.5</v>
      </c>
      <c r="K24" s="5">
        <v>0.5</v>
      </c>
      <c r="L24" s="5">
        <v>0.5</v>
      </c>
      <c r="M24" s="5">
        <v>0.5</v>
      </c>
      <c r="N24" s="5">
        <v>0.5</v>
      </c>
      <c r="O24" s="7" t="e">
        <f>SUM(B24:N24)/#REF!</f>
        <v>#REF!</v>
      </c>
    </row>
    <row r="25" spans="1:15" ht="18.75" customHeight="1">
      <c r="A25" s="13" t="s">
        <v>67</v>
      </c>
      <c r="B25" s="5">
        <v>0.5</v>
      </c>
      <c r="C25" s="5">
        <v>0.5</v>
      </c>
      <c r="D25" s="5">
        <v>0.5</v>
      </c>
      <c r="E25" s="5">
        <v>0.5</v>
      </c>
      <c r="F25" s="5">
        <v>0.5</v>
      </c>
      <c r="G25" s="5">
        <v>0.5</v>
      </c>
      <c r="H25" s="5">
        <v>0.5</v>
      </c>
      <c r="I25" s="5">
        <v>0.5</v>
      </c>
      <c r="J25" s="5">
        <v>0.5</v>
      </c>
      <c r="K25" s="5">
        <v>0.5</v>
      </c>
      <c r="L25" s="5">
        <v>0.5</v>
      </c>
      <c r="M25" s="5">
        <v>0.5</v>
      </c>
      <c r="N25" s="5">
        <v>0.5</v>
      </c>
      <c r="O25" s="7" t="e">
        <f>SUM(B25:N25)/#REF!</f>
        <v>#REF!</v>
      </c>
    </row>
    <row r="26" spans="1:15" ht="18.75" customHeight="1">
      <c r="A26" s="13" t="s">
        <v>68</v>
      </c>
      <c r="B26" s="5">
        <v>0.5</v>
      </c>
      <c r="C26" s="5">
        <v>0.5</v>
      </c>
      <c r="D26" s="5">
        <v>0.5</v>
      </c>
      <c r="E26" s="5">
        <v>0.5</v>
      </c>
      <c r="F26" s="5">
        <v>0.5</v>
      </c>
      <c r="G26" s="5">
        <v>0.5</v>
      </c>
      <c r="H26" s="5">
        <v>0.5</v>
      </c>
      <c r="I26" s="5">
        <v>0.5</v>
      </c>
      <c r="J26" s="5">
        <v>0.5</v>
      </c>
      <c r="K26" s="5">
        <v>0.5</v>
      </c>
      <c r="L26" s="5">
        <v>0.5</v>
      </c>
      <c r="M26" s="5">
        <v>0.5</v>
      </c>
      <c r="N26" s="5">
        <v>0.5</v>
      </c>
      <c r="O26" s="7" t="e">
        <f>SUM(B26:N26)/#REF!</f>
        <v>#REF!</v>
      </c>
    </row>
    <row r="27" spans="1:15" ht="18.75" customHeight="1">
      <c r="A27" s="13" t="s">
        <v>69</v>
      </c>
      <c r="B27" s="5">
        <v>0.5</v>
      </c>
      <c r="C27" s="5">
        <v>0.5</v>
      </c>
      <c r="D27" s="5">
        <v>0.5</v>
      </c>
      <c r="E27" s="5">
        <v>0.5</v>
      </c>
      <c r="F27" s="5">
        <v>0.5</v>
      </c>
      <c r="G27" s="5">
        <v>0.5</v>
      </c>
      <c r="H27" s="5">
        <v>0.5</v>
      </c>
      <c r="I27" s="5">
        <v>0.5</v>
      </c>
      <c r="J27" s="5">
        <v>0.5</v>
      </c>
      <c r="K27" s="5">
        <v>0.5</v>
      </c>
      <c r="L27" s="5">
        <v>0.5</v>
      </c>
      <c r="M27" s="5">
        <v>0.5</v>
      </c>
      <c r="N27" s="5">
        <v>0.5</v>
      </c>
      <c r="O27" s="7" t="e">
        <f>SUM(B27:N27)/#REF!</f>
        <v>#REF!</v>
      </c>
    </row>
    <row r="28" spans="1:15" ht="18.75" customHeight="1">
      <c r="A28" s="13" t="s">
        <v>70</v>
      </c>
      <c r="B28" s="5">
        <v>0.5</v>
      </c>
      <c r="C28" s="5">
        <v>0.5</v>
      </c>
      <c r="D28" s="5">
        <v>0.5</v>
      </c>
      <c r="E28" s="5">
        <v>0.5</v>
      </c>
      <c r="F28" s="5">
        <v>0.5</v>
      </c>
      <c r="G28" s="5">
        <v>0.5</v>
      </c>
      <c r="H28" s="5">
        <v>0.5</v>
      </c>
      <c r="I28" s="5">
        <v>0.5</v>
      </c>
      <c r="J28" s="5">
        <v>0.5</v>
      </c>
      <c r="K28" s="5">
        <v>0.5</v>
      </c>
      <c r="L28" s="5">
        <v>0.5</v>
      </c>
      <c r="M28" s="5">
        <v>0.5</v>
      </c>
      <c r="N28" s="5">
        <v>0.5</v>
      </c>
      <c r="O28" s="7" t="e">
        <f>SUM(B28:N28)/#REF!</f>
        <v>#REF!</v>
      </c>
    </row>
    <row r="29" spans="1:15" ht="18.75" customHeight="1">
      <c r="A29" s="13" t="s">
        <v>71</v>
      </c>
      <c r="B29" s="5">
        <v>0.5</v>
      </c>
      <c r="C29" s="5">
        <v>0.5</v>
      </c>
      <c r="D29" s="5">
        <v>0.5</v>
      </c>
      <c r="E29" s="5">
        <v>0.5</v>
      </c>
      <c r="F29" s="5">
        <v>0.5</v>
      </c>
      <c r="G29" s="5">
        <v>0.5</v>
      </c>
      <c r="H29" s="5">
        <v>0.5</v>
      </c>
      <c r="I29" s="5">
        <v>0.5</v>
      </c>
      <c r="J29" s="5">
        <v>0.5</v>
      </c>
      <c r="K29" s="5">
        <v>0.5</v>
      </c>
      <c r="L29" s="5">
        <v>0.5</v>
      </c>
      <c r="M29" s="5">
        <v>0.5</v>
      </c>
      <c r="N29" s="5">
        <v>0.5</v>
      </c>
      <c r="O29" s="7" t="e">
        <f>SUM(B29:N29)/#REF!</f>
        <v>#REF!</v>
      </c>
    </row>
    <row r="30" spans="1:15" ht="18.75" customHeight="1">
      <c r="A30" s="13" t="s">
        <v>72</v>
      </c>
      <c r="B30" s="5">
        <v>0.5</v>
      </c>
      <c r="C30" s="5">
        <v>0.5</v>
      </c>
      <c r="D30" s="5">
        <v>0.5</v>
      </c>
      <c r="E30" s="5">
        <v>0.5</v>
      </c>
      <c r="F30" s="5">
        <v>0.5</v>
      </c>
      <c r="G30" s="5">
        <v>0.5</v>
      </c>
      <c r="H30" s="5">
        <v>0.5</v>
      </c>
      <c r="I30" s="5">
        <v>0.5</v>
      </c>
      <c r="J30" s="5">
        <v>0.5</v>
      </c>
      <c r="K30" s="5">
        <v>0.5</v>
      </c>
      <c r="L30" s="5">
        <v>0.5</v>
      </c>
      <c r="M30" s="5">
        <v>0.5</v>
      </c>
      <c r="N30" s="5">
        <v>0.5</v>
      </c>
      <c r="O30" s="7" t="e">
        <f>SUM(B30:N30)/#REF!</f>
        <v>#REF!</v>
      </c>
    </row>
    <row r="31" spans="1:15" ht="18.75" customHeight="1">
      <c r="A31" s="13" t="s">
        <v>73</v>
      </c>
      <c r="B31" s="5">
        <v>0.5</v>
      </c>
      <c r="C31" s="5">
        <v>0.5</v>
      </c>
      <c r="D31" s="5">
        <v>0.5</v>
      </c>
      <c r="E31" s="5">
        <v>0.5</v>
      </c>
      <c r="F31" s="5">
        <v>0.5</v>
      </c>
      <c r="G31" s="5">
        <v>0.5</v>
      </c>
      <c r="H31" s="5">
        <v>0.5</v>
      </c>
      <c r="I31" s="5">
        <v>0.5</v>
      </c>
      <c r="J31" s="5">
        <v>0.5</v>
      </c>
      <c r="K31" s="5">
        <v>0.5</v>
      </c>
      <c r="L31" s="5">
        <v>0.5</v>
      </c>
      <c r="M31" s="5">
        <v>0.5</v>
      </c>
      <c r="N31" s="5">
        <v>0.5</v>
      </c>
      <c r="O31" s="7" t="e">
        <f>SUM(B31:N31)/#REF!</f>
        <v>#REF!</v>
      </c>
    </row>
    <row r="32" spans="1:15" ht="18.75" customHeight="1">
      <c r="A32" s="13" t="s">
        <v>74</v>
      </c>
      <c r="B32" s="5">
        <v>0.5</v>
      </c>
      <c r="C32" s="5">
        <v>0.5</v>
      </c>
      <c r="D32" s="5">
        <v>0.5</v>
      </c>
      <c r="E32" s="5">
        <v>0.5</v>
      </c>
      <c r="F32" s="5">
        <v>0.5</v>
      </c>
      <c r="G32" s="5">
        <v>0.5</v>
      </c>
      <c r="H32" s="5">
        <v>0.5</v>
      </c>
      <c r="I32" s="5">
        <v>0.5</v>
      </c>
      <c r="J32" s="5">
        <v>0.5</v>
      </c>
      <c r="K32" s="5">
        <v>0.5</v>
      </c>
      <c r="L32" s="5">
        <v>0.5</v>
      </c>
      <c r="M32" s="5">
        <v>0.5</v>
      </c>
      <c r="N32" s="5">
        <v>0.5</v>
      </c>
      <c r="O32" s="7" t="e">
        <f>SUM(B32:N32)/#REF!</f>
        <v>#REF!</v>
      </c>
    </row>
    <row r="33" spans="1:15" ht="18.75" customHeight="1">
      <c r="A33" s="13" t="s">
        <v>75</v>
      </c>
      <c r="B33" s="5">
        <v>0.5</v>
      </c>
      <c r="C33" s="5">
        <v>0.5</v>
      </c>
      <c r="D33" s="5">
        <v>0.5</v>
      </c>
      <c r="E33" s="5">
        <v>0.5</v>
      </c>
      <c r="F33" s="5">
        <v>0.5</v>
      </c>
      <c r="G33" s="5">
        <v>0.5</v>
      </c>
      <c r="H33" s="5">
        <v>0.5</v>
      </c>
      <c r="I33" s="5">
        <v>0.5</v>
      </c>
      <c r="J33" s="5">
        <v>0.5</v>
      </c>
      <c r="K33" s="5">
        <v>0.5</v>
      </c>
      <c r="L33" s="5">
        <v>0.5</v>
      </c>
      <c r="M33" s="5">
        <v>0.5</v>
      </c>
      <c r="N33" s="5">
        <v>0.5</v>
      </c>
      <c r="O33" s="7" t="e">
        <f>SUM(B33:N33)/#REF!</f>
        <v>#REF!</v>
      </c>
    </row>
    <row r="34" spans="1:15" ht="18.75" customHeight="1">
      <c r="A34" s="13" t="s">
        <v>76</v>
      </c>
      <c r="B34" s="5">
        <v>0.5</v>
      </c>
      <c r="C34" s="5">
        <v>0.5</v>
      </c>
      <c r="D34" s="5">
        <v>0.5</v>
      </c>
      <c r="E34" s="5">
        <v>0.5</v>
      </c>
      <c r="F34" s="5">
        <v>0.5</v>
      </c>
      <c r="G34" s="5">
        <v>0.5</v>
      </c>
      <c r="H34" s="5">
        <v>0.5</v>
      </c>
      <c r="I34" s="5">
        <v>0.5</v>
      </c>
      <c r="J34" s="5">
        <v>0.5</v>
      </c>
      <c r="K34" s="5">
        <v>0.5</v>
      </c>
      <c r="L34" s="5">
        <v>0.5</v>
      </c>
      <c r="M34" s="5">
        <v>0.5</v>
      </c>
      <c r="N34" s="5">
        <v>0.5</v>
      </c>
      <c r="O34" s="7" t="e">
        <f>SUM(B34:N34)/#REF!</f>
        <v>#REF!</v>
      </c>
    </row>
    <row r="35" spans="1:14" ht="37.5" customHeight="1">
      <c r="A35" t="s">
        <v>188</v>
      </c>
      <c r="B35" s="8">
        <f>SUM(B3:B15)/13</f>
        <v>0.5</v>
      </c>
      <c r="C35" s="8">
        <f>SUM(C3:C15)/13</f>
        <v>0.5</v>
      </c>
      <c r="D35" s="8">
        <f>SUM(D3:D15)/13</f>
        <v>0.5</v>
      </c>
      <c r="E35" s="8">
        <f>SUM(E3:E15)/13</f>
        <v>0.5</v>
      </c>
      <c r="F35" s="8">
        <f>SUM(F3:F15)/13</f>
        <v>0.5</v>
      </c>
      <c r="G35" s="8">
        <f>SUM(G3:G15)/13</f>
        <v>0.5</v>
      </c>
      <c r="H35" s="8">
        <f>SUM(H3:H15)/13</f>
        <v>0.5</v>
      </c>
      <c r="I35" s="8">
        <f>SUM(I3:I15)/13</f>
        <v>0.5</v>
      </c>
      <c r="J35" s="8">
        <f>SUM(J3:J15)/13</f>
        <v>0.5</v>
      </c>
      <c r="K35" s="8">
        <f>SUM(K3:K15)/13</f>
        <v>0.5</v>
      </c>
      <c r="L35" s="8">
        <f>SUM(L3:L15)/13</f>
        <v>0.5</v>
      </c>
      <c r="M35" s="8">
        <f>SUM(M3:M15)/13</f>
        <v>0.5</v>
      </c>
      <c r="N35" s="8">
        <f>SUM(N3:N15)/13</f>
        <v>0.5</v>
      </c>
    </row>
  </sheetData>
  <conditionalFormatting sqref="B3:N34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13"/>
  <sheetViews>
    <sheetView zoomScale="50" zoomScaleNormal="50" workbookViewId="0" topLeftCell="A1">
      <selection activeCell="D15" sqref="D15"/>
    </sheetView>
  </sheetViews>
  <sheetFormatPr defaultColWidth="9.140625" defaultRowHeight="37.5" customHeight="1"/>
  <cols>
    <col min="1" max="1" width="40.7109375" style="13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255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4" t="s">
        <v>43</v>
      </c>
      <c r="B2" s="3" t="s">
        <v>84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146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2">SUM(B3:AG3)/$AF$1</f>
        <v>0.5</v>
      </c>
      <c r="AL3">
        <f>FIND(" ",A3,27)</f>
        <v>27</v>
      </c>
      <c r="AM3" t="str">
        <f>IF(LEN(A3)&lt;33,A3,LEFT(A3,AL3)&amp;"…")</f>
        <v>Count reliably at least 20 …</v>
      </c>
      <c r="AN3" s="15">
        <f>AH3</f>
        <v>0.5</v>
      </c>
    </row>
    <row r="4" spans="1:40" ht="37.5" customHeight="1">
      <c r="A4" s="10" t="s">
        <v>147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2">FIND(" ",A4,27)</f>
        <v>31</v>
      </c>
      <c r="AM4" t="str">
        <f aca="true" t="shared" si="2" ref="AM4:AM12">IF(LEN(A4)&lt;33,A4,LEFT(A4,AL4)&amp;"…")</f>
        <v>Count on and back in ones from …</v>
      </c>
      <c r="AN4" s="15">
        <f aca="true" t="shared" si="3" ref="AN4:AN12">AH4</f>
        <v>0.5</v>
      </c>
    </row>
    <row r="5" spans="1:40" ht="37.5" customHeight="1">
      <c r="A5" s="10" t="s">
        <v>148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Read, write and order numbers …</v>
      </c>
      <c r="AN5" s="15">
        <f t="shared" si="3"/>
        <v>0.5</v>
      </c>
    </row>
    <row r="6" spans="1:40" ht="37.5" customHeight="1">
      <c r="A6" s="10" t="s">
        <v>149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Within the range 0 to 30, say …</v>
      </c>
      <c r="AN6" s="15">
        <f t="shared" si="3"/>
        <v>0.5</v>
      </c>
    </row>
    <row r="7" spans="1:40" ht="37.5" customHeight="1">
      <c r="A7" s="10" t="s">
        <v>102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Understand the operation of …</v>
      </c>
      <c r="AN7" s="15">
        <f t="shared" si="3"/>
        <v>0.5</v>
      </c>
    </row>
    <row r="8" spans="1:40" ht="37.5" customHeight="1">
      <c r="A8" s="10" t="s">
        <v>103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27</v>
      </c>
      <c r="AM8" t="str">
        <f t="shared" si="2"/>
        <v>Know by heart all pairs of …</v>
      </c>
      <c r="AN8" s="15">
        <f t="shared" si="3"/>
        <v>0.5</v>
      </c>
    </row>
    <row r="9" spans="1:40" ht="37.5" customHeight="1">
      <c r="A9" s="10" t="s">
        <v>39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31</v>
      </c>
      <c r="AM9" t="str">
        <f t="shared" si="2"/>
        <v>Use mental strategies to solve …</v>
      </c>
      <c r="AN9" s="15">
        <f t="shared" si="3"/>
        <v>0.5</v>
      </c>
    </row>
    <row r="10" spans="1:40" ht="37.5" customHeight="1">
      <c r="A10" s="10" t="s">
        <v>40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28</v>
      </c>
      <c r="AM10" t="str">
        <f t="shared" si="2"/>
        <v>Compare two lengths, masses …</v>
      </c>
      <c r="AN10" s="15">
        <f t="shared" si="3"/>
        <v>0.5</v>
      </c>
    </row>
    <row r="11" spans="1:40" ht="37.5" customHeight="1">
      <c r="A11" s="10" t="s">
        <v>41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29</v>
      </c>
      <c r="AM11" t="str">
        <f t="shared" si="2"/>
        <v>Suggest suitable standard or …</v>
      </c>
      <c r="AN11" s="15">
        <f t="shared" si="3"/>
        <v>0.5</v>
      </c>
    </row>
    <row r="12" spans="1:40" ht="37.5" customHeight="1">
      <c r="A12" s="10" t="s">
        <v>42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Use everyday language to describe …</v>
      </c>
      <c r="AN12" s="15">
        <f t="shared" si="3"/>
        <v>0.5</v>
      </c>
    </row>
    <row r="13" spans="2:40" ht="37.5" customHeight="1">
      <c r="B13" s="8">
        <f>SUM(B3:B12)/10</f>
        <v>0.5</v>
      </c>
      <c r="C13" s="8">
        <f>SUM(C3:C12)/10</f>
        <v>0.5</v>
      </c>
      <c r="D13" s="8">
        <f>SUM(D3:D12)/10</f>
        <v>0.5</v>
      </c>
      <c r="E13" s="8">
        <f>SUM(E3:E12)/10</f>
        <v>0.5</v>
      </c>
      <c r="F13" s="8">
        <f aca="true" t="shared" si="4" ref="F13:AG13">SUM(F3:F12)/10</f>
        <v>0.5</v>
      </c>
      <c r="G13" s="8">
        <f t="shared" si="4"/>
        <v>0.5</v>
      </c>
      <c r="H13" s="8">
        <f t="shared" si="4"/>
        <v>0.5</v>
      </c>
      <c r="I13" s="8">
        <f t="shared" si="4"/>
        <v>0.5</v>
      </c>
      <c r="J13" s="8">
        <f t="shared" si="4"/>
        <v>0.5</v>
      </c>
      <c r="K13" s="8">
        <f t="shared" si="4"/>
        <v>0.5</v>
      </c>
      <c r="L13" s="8">
        <f t="shared" si="4"/>
        <v>0.5</v>
      </c>
      <c r="M13" s="8">
        <f t="shared" si="4"/>
        <v>0.5</v>
      </c>
      <c r="N13" s="8">
        <f t="shared" si="4"/>
        <v>0.5</v>
      </c>
      <c r="O13" s="8">
        <f t="shared" si="4"/>
        <v>0.5</v>
      </c>
      <c r="P13" s="8">
        <f t="shared" si="4"/>
        <v>0.5</v>
      </c>
      <c r="Q13" s="8">
        <f t="shared" si="4"/>
        <v>0.5</v>
      </c>
      <c r="R13" s="8">
        <f t="shared" si="4"/>
        <v>0.5</v>
      </c>
      <c r="S13" s="8">
        <f t="shared" si="4"/>
        <v>0.5</v>
      </c>
      <c r="T13" s="8">
        <f t="shared" si="4"/>
        <v>0.5</v>
      </c>
      <c r="U13" s="8">
        <f t="shared" si="4"/>
        <v>0.5</v>
      </c>
      <c r="V13" s="8">
        <f t="shared" si="4"/>
        <v>0.5</v>
      </c>
      <c r="W13" s="8">
        <f t="shared" si="4"/>
        <v>0.5</v>
      </c>
      <c r="X13" s="8">
        <f t="shared" si="4"/>
        <v>0.5</v>
      </c>
      <c r="Y13" s="8">
        <f t="shared" si="4"/>
        <v>0.5</v>
      </c>
      <c r="Z13" s="8">
        <f t="shared" si="4"/>
        <v>0.5</v>
      </c>
      <c r="AA13" s="8">
        <f t="shared" si="4"/>
        <v>0.5</v>
      </c>
      <c r="AB13" s="8">
        <f t="shared" si="4"/>
        <v>0.5</v>
      </c>
      <c r="AC13" s="8">
        <f t="shared" si="4"/>
        <v>0.5</v>
      </c>
      <c r="AD13" s="8">
        <f t="shared" si="4"/>
        <v>0.5</v>
      </c>
      <c r="AE13" s="8">
        <f t="shared" si="4"/>
        <v>0.5</v>
      </c>
      <c r="AF13" s="8">
        <f t="shared" si="4"/>
        <v>0.5</v>
      </c>
      <c r="AG13" s="8">
        <f t="shared" si="4"/>
        <v>0.5</v>
      </c>
      <c r="AL13" t="e">
        <f>FIND(" ",A13,28)</f>
        <v>#VALUE!</v>
      </c>
      <c r="AM13">
        <f>IF(LEN(B13)&lt;30,B13,LEFT(B13,AL13)&amp;"…")</f>
        <v>0.5</v>
      </c>
      <c r="AN13" s="15">
        <f>AI13</f>
        <v>0</v>
      </c>
    </row>
  </sheetData>
  <conditionalFormatting sqref="B3:AG12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6"/>
  <sheetViews>
    <sheetView zoomScale="50" zoomScaleNormal="50" workbookViewId="0" topLeftCell="C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10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19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" t="s">
        <v>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6">
        <f>SUM(B3:AG3)/$AF$1</f>
        <v>0.5</v>
      </c>
      <c r="AL3">
        <f>FIND(" ",A3,27)</f>
        <v>29</v>
      </c>
      <c r="AM3" t="str">
        <f>IF(LEN(A3)&lt;33,A3,LEFT(A3,AL3)&amp;"…")</f>
        <v>Count, read, write and order …</v>
      </c>
      <c r="AN3" s="15">
        <f>AH3</f>
        <v>0.5</v>
      </c>
    </row>
    <row r="4" spans="1:40" ht="37.5" customHeight="1">
      <c r="A4" s="2" t="s">
        <v>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6">
        <f aca="true" t="shared" si="0" ref="AH4:AH15">SUM(B4:AG4)/$AF$1</f>
        <v>0.5</v>
      </c>
      <c r="AL4">
        <f aca="true" t="shared" si="1" ref="AL4:AL12">FIND(" ",A4,27)</f>
        <v>27</v>
      </c>
      <c r="AM4" t="str">
        <f aca="true" t="shared" si="2" ref="AM4:AM12">IF(LEN(A4)&lt;33,A4,LEFT(A4,AL4)&amp;"…")</f>
        <v>Describe and extend simple …</v>
      </c>
      <c r="AN4" s="15">
        <f aca="true" t="shared" si="3" ref="AN4:AN12">AH4</f>
        <v>0.5</v>
      </c>
    </row>
    <row r="5" spans="1:40" ht="37.5" customHeight="1">
      <c r="A5" s="2" t="s">
        <v>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6">
        <f t="shared" si="0"/>
        <v>0.5</v>
      </c>
      <c r="AL5">
        <f t="shared" si="1"/>
        <v>28</v>
      </c>
      <c r="AM5" t="str">
        <f t="shared" si="2"/>
        <v>Understand that subtraction …</v>
      </c>
      <c r="AN5" s="15">
        <f t="shared" si="3"/>
        <v>0.5</v>
      </c>
    </row>
    <row r="6" spans="1:40" ht="37.5" customHeight="1">
      <c r="A6" s="2" t="s">
        <v>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6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2" t="s">
        <v>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6">
        <f t="shared" si="0"/>
        <v>0.5</v>
      </c>
      <c r="AL7">
        <f t="shared" si="1"/>
        <v>28</v>
      </c>
      <c r="AM7" t="str">
        <f t="shared" si="2"/>
        <v>Use knowledge that addition …</v>
      </c>
      <c r="AN7" s="15">
        <f t="shared" si="3"/>
        <v>0.5</v>
      </c>
    </row>
    <row r="8" spans="1:40" ht="37.5" customHeight="1">
      <c r="A8" s="2" t="s">
        <v>9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6">
        <f t="shared" si="0"/>
        <v>0.5</v>
      </c>
      <c r="AL8">
        <f t="shared" si="1"/>
        <v>28</v>
      </c>
      <c r="AM8" t="str">
        <f t="shared" si="2"/>
        <v>Understand the operation of …</v>
      </c>
      <c r="AN8" s="15">
        <f t="shared" si="3"/>
        <v>0.5</v>
      </c>
    </row>
    <row r="9" spans="1:40" ht="37.5" customHeight="1">
      <c r="A9" s="2" t="s">
        <v>10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6">
        <f t="shared" si="0"/>
        <v>0.5</v>
      </c>
      <c r="AL9">
        <f t="shared" si="1"/>
        <v>28</v>
      </c>
      <c r="AM9" t="str">
        <f t="shared" si="2"/>
        <v>Know and use halving as the …</v>
      </c>
      <c r="AN9" s="15">
        <f t="shared" si="3"/>
        <v>0.5</v>
      </c>
    </row>
    <row r="10" spans="1:40" ht="37.5" customHeight="1">
      <c r="A10" s="2" t="s">
        <v>11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6">
        <f t="shared" si="0"/>
        <v>0.5</v>
      </c>
      <c r="AL10">
        <f t="shared" si="1"/>
        <v>28</v>
      </c>
      <c r="AM10" t="str">
        <f t="shared" si="2"/>
        <v>Know by heart facts for the …</v>
      </c>
      <c r="AN10" s="15">
        <f t="shared" si="3"/>
        <v>0.5</v>
      </c>
    </row>
    <row r="11" spans="1:40" ht="37.5" customHeight="1">
      <c r="A11" s="2" t="s">
        <v>54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6">
        <f t="shared" si="0"/>
        <v>0.5</v>
      </c>
      <c r="AL11">
        <f t="shared" si="1"/>
        <v>30</v>
      </c>
      <c r="AM11" t="str">
        <f t="shared" si="2"/>
        <v>Estimate, measure and compare …</v>
      </c>
      <c r="AN11" s="15">
        <f t="shared" si="3"/>
        <v>0.5</v>
      </c>
    </row>
    <row r="12" spans="1:40" ht="37.5" customHeight="1">
      <c r="A12" s="2" t="s">
        <v>55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6">
        <f t="shared" si="0"/>
        <v>0.5</v>
      </c>
      <c r="AL12">
        <f t="shared" si="1"/>
        <v>27</v>
      </c>
      <c r="AM12" t="str">
        <f t="shared" si="2"/>
        <v>Read a simple scale to the …</v>
      </c>
      <c r="AN12" s="15">
        <f t="shared" si="3"/>
        <v>0.5</v>
      </c>
    </row>
    <row r="13" spans="1:40" ht="37.5" customHeight="1">
      <c r="A13" s="2" t="s">
        <v>56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6">
        <f t="shared" si="0"/>
        <v>0.5</v>
      </c>
      <c r="AL13">
        <f>FIND(" ",A13,27)</f>
        <v>27</v>
      </c>
      <c r="AM13" t="str">
        <f>IF(LEN(A13)&lt;33,A13,LEFT(A13,AL13)&amp;"…")</f>
        <v>Use the mathematical names …</v>
      </c>
      <c r="AN13" s="15">
        <f>AH13</f>
        <v>0.5</v>
      </c>
    </row>
    <row r="14" spans="1:40" ht="37.5" customHeight="1">
      <c r="A14" s="2" t="s">
        <v>57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6">
        <f t="shared" si="0"/>
        <v>0.5</v>
      </c>
      <c r="AL14">
        <f>FIND(" ",A14,27)</f>
        <v>28</v>
      </c>
      <c r="AM14" t="str">
        <f>IF(LEN(A14)&lt;33,A14,LEFT(A14,AL14)&amp;"…")</f>
        <v>Use mathematical vocabulary …</v>
      </c>
      <c r="AN14" s="15">
        <f>AH14</f>
        <v>0.5</v>
      </c>
    </row>
    <row r="15" spans="1:40" ht="37.5" customHeight="1">
      <c r="A15" s="2" t="s">
        <v>58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6">
        <f t="shared" si="0"/>
        <v>0.5</v>
      </c>
      <c r="AL15">
        <f>FIND(" ",A15,27)</f>
        <v>27</v>
      </c>
      <c r="AM15" t="str">
        <f>IF(LEN(A15)&lt;33,A15,LEFT(A15,AL15)&amp;"…")</f>
        <v>Choose and use appropriate …</v>
      </c>
      <c r="AN15" s="15">
        <f>AH15</f>
        <v>0.5</v>
      </c>
    </row>
    <row r="16" spans="2:33" ht="37.5" customHeight="1">
      <c r="B16" s="4">
        <f>SUM(B3:B15)/13</f>
        <v>0.5</v>
      </c>
      <c r="C16" s="4">
        <f aca="true" t="shared" si="4" ref="C16:AG16">SUM(C3:C15)/13</f>
        <v>0.5</v>
      </c>
      <c r="D16" s="4">
        <f t="shared" si="4"/>
        <v>0.5</v>
      </c>
      <c r="E16" s="4">
        <f t="shared" si="4"/>
        <v>0.5</v>
      </c>
      <c r="F16" s="4">
        <f t="shared" si="4"/>
        <v>0.5</v>
      </c>
      <c r="G16" s="4">
        <f t="shared" si="4"/>
        <v>0.5</v>
      </c>
      <c r="H16" s="4">
        <f t="shared" si="4"/>
        <v>0.5</v>
      </c>
      <c r="I16" s="4">
        <f t="shared" si="4"/>
        <v>0.5</v>
      </c>
      <c r="J16" s="4">
        <f t="shared" si="4"/>
        <v>0.5</v>
      </c>
      <c r="K16" s="4">
        <f t="shared" si="4"/>
        <v>0.5</v>
      </c>
      <c r="L16" s="4">
        <f t="shared" si="4"/>
        <v>0.5</v>
      </c>
      <c r="M16" s="4">
        <f t="shared" si="4"/>
        <v>0.5</v>
      </c>
      <c r="N16" s="4">
        <f t="shared" si="4"/>
        <v>0.5</v>
      </c>
      <c r="O16" s="4">
        <f t="shared" si="4"/>
        <v>0.5</v>
      </c>
      <c r="P16" s="4">
        <f t="shared" si="4"/>
        <v>0.5</v>
      </c>
      <c r="Q16" s="4">
        <f t="shared" si="4"/>
        <v>0.5</v>
      </c>
      <c r="R16" s="4">
        <f t="shared" si="4"/>
        <v>0.5</v>
      </c>
      <c r="S16" s="4">
        <f t="shared" si="4"/>
        <v>0.5</v>
      </c>
      <c r="T16" s="4">
        <f t="shared" si="4"/>
        <v>0.5</v>
      </c>
      <c r="U16" s="4">
        <f t="shared" si="4"/>
        <v>0.5</v>
      </c>
      <c r="V16" s="4">
        <f t="shared" si="4"/>
        <v>0.5</v>
      </c>
      <c r="W16" s="4">
        <f t="shared" si="4"/>
        <v>0.5</v>
      </c>
      <c r="X16" s="4">
        <f t="shared" si="4"/>
        <v>0.5</v>
      </c>
      <c r="Y16" s="4">
        <f t="shared" si="4"/>
        <v>0.5</v>
      </c>
      <c r="Z16" s="4">
        <f t="shared" si="4"/>
        <v>0.5</v>
      </c>
      <c r="AA16" s="4">
        <f t="shared" si="4"/>
        <v>0.5</v>
      </c>
      <c r="AB16" s="4">
        <f t="shared" si="4"/>
        <v>0.5</v>
      </c>
      <c r="AC16" s="4">
        <f t="shared" si="4"/>
        <v>0.5</v>
      </c>
      <c r="AD16" s="4">
        <f t="shared" si="4"/>
        <v>0.5</v>
      </c>
      <c r="AE16" s="4">
        <f t="shared" si="4"/>
        <v>0.5</v>
      </c>
      <c r="AF16" s="4">
        <f t="shared" si="4"/>
        <v>0.5</v>
      </c>
      <c r="AG16" s="4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N16"/>
  <sheetViews>
    <sheetView zoomScale="50" zoomScaleNormal="50" workbookViewId="0" topLeftCell="B3">
      <selection activeCell="AI11" sqref="AI11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7.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21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22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5">SUM(B3:AG3)/$AF$1</f>
        <v>0.5</v>
      </c>
      <c r="AL3">
        <f>FIND(" ",A3,27)</f>
        <v>28</v>
      </c>
      <c r="AM3" t="str">
        <f>IF(LEN(A3)&lt;33,A3,LEFT(A3,AL3)&amp;"…")</f>
        <v>Read, write and order whole …</v>
      </c>
      <c r="AN3" s="15">
        <f>AH3</f>
        <v>0.5</v>
      </c>
    </row>
    <row r="4" spans="1:40" ht="37.5" customHeight="1">
      <c r="A4" s="10" t="s">
        <v>23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5">FIND(" ",A4,27)</f>
        <v>28</v>
      </c>
      <c r="AM4" t="str">
        <f aca="true" t="shared" si="2" ref="AM4:AM15">IF(LEN(A4)&lt;33,A4,LEFT(A4,AL4)&amp;"…")</f>
        <v>Count on or back in tens or …</v>
      </c>
      <c r="AN4" s="15">
        <f aca="true" t="shared" si="3" ref="AN4:AN15">AH4</f>
        <v>0.5</v>
      </c>
    </row>
    <row r="5" spans="1:40" ht="37.5" customHeight="1">
      <c r="A5" s="10" t="s">
        <v>24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30</v>
      </c>
      <c r="AM5" t="str">
        <f t="shared" si="2"/>
        <v>Recognise unit fractions such …</v>
      </c>
      <c r="AN5" s="15">
        <f t="shared" si="3"/>
        <v>0.5</v>
      </c>
    </row>
    <row r="6" spans="1:40" ht="37.5" customHeight="1">
      <c r="A6" s="10" t="s">
        <v>25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Know by heart all addition …</v>
      </c>
      <c r="AN6" s="15">
        <f t="shared" si="3"/>
        <v>0.5</v>
      </c>
    </row>
    <row r="7" spans="1:40" ht="37.5" customHeight="1">
      <c r="A7" s="10" t="s">
        <v>26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Add and subtract mentally a …</v>
      </c>
      <c r="AN7" s="15">
        <f t="shared" si="3"/>
        <v>0.5</v>
      </c>
    </row>
    <row r="8" spans="1:40" ht="37.5" customHeight="1">
      <c r="A8" s="10" t="s">
        <v>27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94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34</v>
      </c>
      <c r="AM9" t="str">
        <f t="shared" si="2"/>
        <v>Understand division and recognise …</v>
      </c>
      <c r="AN9" s="15">
        <f t="shared" si="3"/>
        <v>0.5</v>
      </c>
    </row>
    <row r="10" spans="1:40" ht="37.5" customHeight="1">
      <c r="A10" s="10" t="s">
        <v>95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27</v>
      </c>
      <c r="AM10" t="str">
        <f t="shared" si="2"/>
        <v>Use units of time and know …</v>
      </c>
      <c r="AN10" s="15">
        <f t="shared" si="3"/>
        <v>0.5</v>
      </c>
    </row>
    <row r="11" spans="1:40" ht="37.5" customHeight="1">
      <c r="A11" s="10" t="s">
        <v>96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 t="e">
        <f t="shared" si="1"/>
        <v>#VALUE!</v>
      </c>
      <c r="AM11" t="str">
        <f t="shared" si="2"/>
        <v>Understand and use £.p notation.</v>
      </c>
      <c r="AN11" s="15">
        <f t="shared" si="3"/>
        <v>0.5</v>
      </c>
    </row>
    <row r="12" spans="1:40" ht="37.5" customHeight="1">
      <c r="A12" s="10" t="s">
        <v>97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27</v>
      </c>
      <c r="AM12" t="str">
        <f t="shared" si="2"/>
        <v>Choose and use appropriate …</v>
      </c>
      <c r="AN12" s="15">
        <f t="shared" si="3"/>
        <v>0.5</v>
      </c>
    </row>
    <row r="13" spans="1:40" ht="37.5" customHeight="1">
      <c r="A13" s="10" t="s">
        <v>98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 t="e">
        <f t="shared" si="1"/>
        <v>#VALUE!</v>
      </c>
      <c r="AM13" t="str">
        <f t="shared" si="2"/>
        <v>Identify right angles.</v>
      </c>
      <c r="AN13" s="15">
        <f t="shared" si="3"/>
        <v>0.5</v>
      </c>
    </row>
    <row r="14" spans="1:40" ht="37.5" customHeight="1">
      <c r="A14" s="10" t="s">
        <v>99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27</v>
      </c>
      <c r="AM14" t="str">
        <f t="shared" si="2"/>
        <v>Identify lines of symmetry …</v>
      </c>
      <c r="AN14" s="15">
        <f t="shared" si="3"/>
        <v>0.5</v>
      </c>
    </row>
    <row r="15" spans="1:40" ht="37.5" customHeight="1">
      <c r="A15" s="10" t="s">
        <v>100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36</v>
      </c>
      <c r="AM15" t="str">
        <f t="shared" si="2"/>
        <v>Solve a given problem by organising …</v>
      </c>
      <c r="AN15" s="15">
        <f t="shared" si="3"/>
        <v>0.5</v>
      </c>
    </row>
    <row r="16" spans="2:33" ht="37.5" customHeight="1">
      <c r="B16" s="8">
        <f aca="true" t="shared" si="4" ref="B16:AG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 t="shared" si="4"/>
        <v>0.5</v>
      </c>
      <c r="P16" s="8">
        <f t="shared" si="4"/>
        <v>0.5</v>
      </c>
      <c r="Q16" s="8">
        <f t="shared" si="4"/>
        <v>0.5</v>
      </c>
      <c r="R16" s="8">
        <f t="shared" si="4"/>
        <v>0.5</v>
      </c>
      <c r="S16" s="8">
        <f t="shared" si="4"/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</row>
  </sheetData>
  <conditionalFormatting sqref="B3:AG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4"/>
  <sheetViews>
    <sheetView zoomScale="50" zoomScaleNormal="50" workbookViewId="0" topLeftCell="J2">
      <selection activeCell="AI2" sqref="AI1:AK1638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32.5742187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101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1" ht="37.5" customHeight="1">
      <c r="A3" s="10" t="s">
        <v>37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3">SUM(B3:AG3)/$AF$1</f>
        <v>0.5</v>
      </c>
      <c r="AL3">
        <f>FIND(" ",A3,27)</f>
        <v>33</v>
      </c>
      <c r="AM3" t="str">
        <f>IF(LEN(A3)&lt;33,A3,LEFT(A3,AL3)&amp;"…")</f>
        <v>Use symbols correctly, including …</v>
      </c>
      <c r="AN3" s="15">
        <f>AH3</f>
        <v>0.5</v>
      </c>
      <c r="AO3" s="15"/>
    </row>
    <row r="4" spans="1:40" ht="37.5" customHeight="1">
      <c r="A4" s="10" t="s">
        <v>38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3">FIND(" ",A4,27)</f>
        <v>27</v>
      </c>
      <c r="AM4" t="str">
        <f aca="true" t="shared" si="2" ref="AM4:AM13">IF(LEN(A4)&lt;33,A4,LEFT(A4,AL4)&amp;"…")</f>
        <v>Round any positive integer …</v>
      </c>
      <c r="AN4" s="15">
        <f aca="true" t="shared" si="3" ref="AN4:AN13">AH4</f>
        <v>0.5</v>
      </c>
    </row>
    <row r="5" spans="1:40" ht="37.5" customHeight="1">
      <c r="A5" s="10" t="s">
        <v>0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Recognise simple fractions …</v>
      </c>
      <c r="AN5" s="15">
        <f t="shared" si="3"/>
        <v>0.5</v>
      </c>
    </row>
    <row r="6" spans="1:40" ht="37.5" customHeight="1">
      <c r="A6" s="10" t="s">
        <v>1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27</v>
      </c>
      <c r="AM6" t="str">
        <f t="shared" si="2"/>
        <v>Use known number facts and …</v>
      </c>
      <c r="AN6" s="15">
        <f t="shared" si="3"/>
        <v>0.5</v>
      </c>
    </row>
    <row r="7" spans="1:40" ht="37.5" customHeight="1">
      <c r="A7" s="10" t="s">
        <v>2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30</v>
      </c>
      <c r="AM7" t="str">
        <f t="shared" si="2"/>
        <v>Carry out column addition and …</v>
      </c>
      <c r="AN7" s="15">
        <f t="shared" si="3"/>
        <v>0.5</v>
      </c>
    </row>
    <row r="8" spans="1:40" ht="37.5" customHeight="1">
      <c r="A8" s="10" t="s">
        <v>3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28</v>
      </c>
      <c r="AM8" t="str">
        <f t="shared" si="2"/>
        <v>Know by heart facts for the …</v>
      </c>
      <c r="AN8" s="15">
        <f t="shared" si="3"/>
        <v>0.5</v>
      </c>
    </row>
    <row r="9" spans="1:40" ht="37.5" customHeight="1">
      <c r="A9" s="10" t="s">
        <v>45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Derive quickly division facts …</v>
      </c>
      <c r="AN9" s="15">
        <f t="shared" si="3"/>
        <v>0.5</v>
      </c>
    </row>
    <row r="10" spans="1:40" ht="37.5" customHeight="1">
      <c r="A10" s="10" t="s">
        <v>46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 t="e">
        <f t="shared" si="1"/>
        <v>#VALUE!</v>
      </c>
      <c r="AM10" t="str">
        <f t="shared" si="2"/>
        <v>Find remainders after division.</v>
      </c>
      <c r="AN10" s="15">
        <f t="shared" si="3"/>
        <v>0.5</v>
      </c>
    </row>
    <row r="11" spans="1:40" ht="37.5" customHeight="1">
      <c r="A11" s="10" t="s">
        <v>47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Know and use the relationships …</v>
      </c>
      <c r="AN11" s="15">
        <f t="shared" si="3"/>
        <v>0.5</v>
      </c>
    </row>
    <row r="12" spans="1:40" ht="37.5" customHeight="1">
      <c r="A12" s="10" t="s">
        <v>48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34</v>
      </c>
      <c r="AM12" t="str">
        <f t="shared" si="2"/>
        <v>Classify polygons, using criteria …</v>
      </c>
      <c r="AN12" s="15">
        <f t="shared" si="3"/>
        <v>0.5</v>
      </c>
    </row>
    <row r="13" spans="1:40" ht="37.5" customHeight="1">
      <c r="A13" s="10" t="s">
        <v>49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Choose and use appropriate …</v>
      </c>
      <c r="AN13" s="15">
        <f t="shared" si="3"/>
        <v>0.5</v>
      </c>
    </row>
    <row r="14" spans="2:33" ht="37.5" customHeight="1">
      <c r="B14" s="8">
        <f>SUM(B3:B13)/11</f>
        <v>0.5</v>
      </c>
      <c r="C14" s="8">
        <f aca="true" t="shared" si="4" ref="C14:AG14">SUM(C3:C13)/11</f>
        <v>0.5</v>
      </c>
      <c r="D14" s="8">
        <f t="shared" si="4"/>
        <v>0.5</v>
      </c>
      <c r="E14" s="8">
        <f t="shared" si="4"/>
        <v>0.5</v>
      </c>
      <c r="F14" s="8">
        <f t="shared" si="4"/>
        <v>0.5</v>
      </c>
      <c r="G14" s="8">
        <f t="shared" si="4"/>
        <v>0.5</v>
      </c>
      <c r="H14" s="8">
        <f t="shared" si="4"/>
        <v>0.5</v>
      </c>
      <c r="I14" s="8">
        <f t="shared" si="4"/>
        <v>0.5</v>
      </c>
      <c r="J14" s="8">
        <f t="shared" si="4"/>
        <v>0.5</v>
      </c>
      <c r="K14" s="8">
        <f t="shared" si="4"/>
        <v>0.5</v>
      </c>
      <c r="L14" s="8">
        <f t="shared" si="4"/>
        <v>0.5</v>
      </c>
      <c r="M14" s="8">
        <f t="shared" si="4"/>
        <v>0.5</v>
      </c>
      <c r="N14" s="8">
        <f t="shared" si="4"/>
        <v>0.5</v>
      </c>
      <c r="O14" s="8">
        <f t="shared" si="4"/>
        <v>0.5</v>
      </c>
      <c r="P14" s="8">
        <f t="shared" si="4"/>
        <v>0.5</v>
      </c>
      <c r="Q14" s="8">
        <f t="shared" si="4"/>
        <v>0.5</v>
      </c>
      <c r="R14" s="8">
        <f t="shared" si="4"/>
        <v>0.5</v>
      </c>
      <c r="S14" s="8">
        <f t="shared" si="4"/>
        <v>0.5</v>
      </c>
      <c r="T14" s="8">
        <f t="shared" si="4"/>
        <v>0.5</v>
      </c>
      <c r="U14" s="8">
        <f t="shared" si="4"/>
        <v>0.5</v>
      </c>
      <c r="V14" s="8">
        <f t="shared" si="4"/>
        <v>0.5</v>
      </c>
      <c r="W14" s="8">
        <f t="shared" si="4"/>
        <v>0.5</v>
      </c>
      <c r="X14" s="8">
        <f t="shared" si="4"/>
        <v>0.5</v>
      </c>
      <c r="Y14" s="8">
        <f t="shared" si="4"/>
        <v>0.5</v>
      </c>
      <c r="Z14" s="8">
        <f t="shared" si="4"/>
        <v>0.5</v>
      </c>
      <c r="AA14" s="8">
        <f t="shared" si="4"/>
        <v>0.5</v>
      </c>
      <c r="AB14" s="8">
        <f t="shared" si="4"/>
        <v>0.5</v>
      </c>
      <c r="AC14" s="8">
        <f t="shared" si="4"/>
        <v>0.5</v>
      </c>
      <c r="AD14" s="8">
        <f t="shared" si="4"/>
        <v>0.5</v>
      </c>
      <c r="AE14" s="8">
        <f t="shared" si="4"/>
        <v>0.5</v>
      </c>
      <c r="AF14" s="8">
        <f t="shared" si="4"/>
        <v>0.5</v>
      </c>
      <c r="AG14" s="8">
        <f t="shared" si="4"/>
        <v>0.5</v>
      </c>
    </row>
  </sheetData>
  <conditionalFormatting sqref="B3:AG13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R16"/>
  <sheetViews>
    <sheetView zoomScale="50" zoomScaleNormal="50" workbookViewId="0" topLeftCell="A2">
      <selection activeCell="A16" sqref="A16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8" width="3.140625" style="0" customWidth="1"/>
    <col min="39" max="39" width="8.8515625" style="0" customWidth="1"/>
    <col min="40" max="41" width="255.140625" style="0" customWidth="1"/>
    <col min="42" max="16384" width="8.8515625" style="0" customWidth="1"/>
  </cols>
  <sheetData>
    <row r="1" spans="32:37" ht="19.5" customHeight="1">
      <c r="AF1" t="s">
        <v>28</v>
      </c>
      <c r="AK1">
        <f>37-COUNTBLANK(B2:AL2)</f>
        <v>32</v>
      </c>
    </row>
    <row r="2" spans="1:38" ht="79.5" customHeight="1">
      <c r="A2" s="11" t="s">
        <v>50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  <c r="AH2" s="3"/>
      <c r="AI2" s="3"/>
      <c r="AJ2" s="3"/>
      <c r="AK2" s="3"/>
      <c r="AL2" s="3"/>
    </row>
    <row r="3" spans="1:44" ht="37.5" customHeight="1">
      <c r="A3" s="10" t="s">
        <v>51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7">
        <f aca="true" t="shared" si="0" ref="AM3:AM15">SUM(B3:AL3)/$AK$1</f>
        <v>0.5</v>
      </c>
      <c r="AP3">
        <f>FIND(" ",A3,27)</f>
        <v>33</v>
      </c>
      <c r="AQ3" t="str">
        <f>IF(LEN(A3)&lt;33,A3,LEFT(A3,AP3)&amp;"…")</f>
        <v>Multiply and divide any positive …</v>
      </c>
      <c r="AR3" s="15">
        <f>AM3</f>
        <v>0.5</v>
      </c>
    </row>
    <row r="4" spans="1:44" ht="37.5" customHeight="1">
      <c r="A4" s="9" t="s">
        <v>52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7">
        <f t="shared" si="0"/>
        <v>0.5</v>
      </c>
      <c r="AP4">
        <f aca="true" t="shared" si="1" ref="AP4:AP15">FIND(" ",A4,27)</f>
        <v>30</v>
      </c>
      <c r="AQ4" t="str">
        <f aca="true" t="shared" si="2" ref="AQ4:AQ15">IF(LEN(A4)&lt;33,A4,LEFT(A4,AP4)&amp;"…")</f>
        <v>Order a given set of positive …</v>
      </c>
      <c r="AR4" s="15">
        <f aca="true" t="shared" si="3" ref="AR4:AR15">AM4</f>
        <v>0.5</v>
      </c>
    </row>
    <row r="5" spans="1:44" ht="37.5" customHeight="1">
      <c r="A5" s="9" t="s">
        <v>53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7">
        <f t="shared" si="0"/>
        <v>0.5</v>
      </c>
      <c r="AP5">
        <f t="shared" si="1"/>
        <v>32</v>
      </c>
      <c r="AQ5" t="str">
        <f t="shared" si="2"/>
        <v>Use decimal notation for tenths …</v>
      </c>
      <c r="AR5" s="15">
        <f t="shared" si="3"/>
        <v>0.5</v>
      </c>
    </row>
    <row r="6" spans="1:44" ht="37.5" customHeight="1">
      <c r="A6" s="9" t="s">
        <v>115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 t="shared" si="0"/>
        <v>0.5</v>
      </c>
      <c r="AP6">
        <f t="shared" si="1"/>
        <v>27</v>
      </c>
      <c r="AQ6" t="str">
        <f t="shared" si="2"/>
        <v>Round a number with one or …</v>
      </c>
      <c r="AR6" s="15">
        <f t="shared" si="3"/>
        <v>0.5</v>
      </c>
    </row>
    <row r="7" spans="1:44" ht="37.5" customHeight="1">
      <c r="A7" s="9" t="s">
        <v>116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t="shared" si="0"/>
        <v>0.5</v>
      </c>
      <c r="AP7">
        <f t="shared" si="1"/>
        <v>29</v>
      </c>
      <c r="AQ7" t="str">
        <f t="shared" si="2"/>
        <v>Relate fractions to division …</v>
      </c>
      <c r="AR7" s="15">
        <f t="shared" si="3"/>
        <v>0.5</v>
      </c>
    </row>
    <row r="8" spans="1:44" ht="37.5" customHeight="1">
      <c r="A8" s="9" t="s">
        <v>117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0"/>
        <v>0.5</v>
      </c>
      <c r="AP8">
        <f t="shared" si="1"/>
        <v>32</v>
      </c>
      <c r="AQ8" t="str">
        <f t="shared" si="2"/>
        <v>Calculate mentally a difference …</v>
      </c>
      <c r="AR8" s="15">
        <f t="shared" si="3"/>
        <v>0.5</v>
      </c>
    </row>
    <row r="9" spans="1:44" ht="37.5" customHeight="1">
      <c r="A9" s="9" t="s">
        <v>118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0"/>
        <v>0.5</v>
      </c>
      <c r="AP9">
        <f t="shared" si="1"/>
        <v>30</v>
      </c>
      <c r="AQ9" t="str">
        <f t="shared" si="2"/>
        <v>Carry out column addition and …</v>
      </c>
      <c r="AR9" s="15">
        <f t="shared" si="3"/>
        <v>0.5</v>
      </c>
    </row>
    <row r="10" spans="1:44" ht="37.5" customHeight="1">
      <c r="A10" s="9" t="s">
        <v>119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0"/>
        <v>0.5</v>
      </c>
      <c r="AP10">
        <f t="shared" si="1"/>
        <v>33</v>
      </c>
      <c r="AQ10" t="str">
        <f t="shared" si="2"/>
        <v>Know by heart all multiplication …</v>
      </c>
      <c r="AR10" s="15">
        <f t="shared" si="3"/>
        <v>0.5</v>
      </c>
    </row>
    <row r="11" spans="1:44" ht="37.5" customHeight="1">
      <c r="A11" s="9" t="s">
        <v>120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0"/>
        <v>0.5</v>
      </c>
      <c r="AP11">
        <f t="shared" si="1"/>
        <v>31</v>
      </c>
      <c r="AQ11" t="str">
        <f t="shared" si="2"/>
        <v>Carry out short multiplication …</v>
      </c>
      <c r="AR11" s="15">
        <f t="shared" si="3"/>
        <v>0.5</v>
      </c>
    </row>
    <row r="12" spans="1:44" ht="37.5" customHeight="1">
      <c r="A12" s="9" t="s">
        <v>121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0"/>
        <v>0.5</v>
      </c>
      <c r="AP12">
        <f t="shared" si="1"/>
        <v>30</v>
      </c>
      <c r="AQ12" t="str">
        <f t="shared" si="2"/>
        <v>Carry out long multiplication …</v>
      </c>
      <c r="AR12" s="15">
        <f t="shared" si="3"/>
        <v>0.5</v>
      </c>
    </row>
    <row r="13" spans="1:44" ht="37.5" customHeight="1">
      <c r="A13" s="9" t="s">
        <v>122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0"/>
        <v>0.5</v>
      </c>
      <c r="AP13">
        <f t="shared" si="1"/>
        <v>28</v>
      </c>
      <c r="AQ13" t="str">
        <f t="shared" si="2"/>
        <v>Understand area measured in …</v>
      </c>
      <c r="AR13" s="15">
        <f t="shared" si="3"/>
        <v>0.5</v>
      </c>
    </row>
    <row r="14" spans="1:44" ht="37.5" customHeight="1">
      <c r="A14" s="9" t="s">
        <v>59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7">
        <f t="shared" si="0"/>
        <v>0.5</v>
      </c>
      <c r="AP14">
        <f t="shared" si="1"/>
        <v>37</v>
      </c>
      <c r="AQ14" t="str">
        <f t="shared" si="2"/>
        <v>Recognise parallel and perpendicular …</v>
      </c>
      <c r="AR14" s="15">
        <f t="shared" si="3"/>
        <v>0.5</v>
      </c>
    </row>
    <row r="15" spans="1:44" ht="37.5" customHeight="1">
      <c r="A15" s="9" t="s">
        <v>60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0"/>
        <v>0.5</v>
      </c>
      <c r="AP15">
        <f t="shared" si="1"/>
        <v>27</v>
      </c>
      <c r="AQ15" t="str">
        <f t="shared" si="2"/>
        <v>Use all four operations to …</v>
      </c>
      <c r="AR15" s="15">
        <f t="shared" si="3"/>
        <v>0.5</v>
      </c>
    </row>
    <row r="16" spans="2:38" ht="37.5" customHeight="1">
      <c r="B16" s="8">
        <f aca="true" t="shared" si="4" ref="B16:AL16">SUM(B3:B15)/13</f>
        <v>0.5</v>
      </c>
      <c r="C16" s="8">
        <f t="shared" si="4"/>
        <v>0.5</v>
      </c>
      <c r="D16" s="8">
        <f t="shared" si="4"/>
        <v>0.5</v>
      </c>
      <c r="E16" s="8">
        <f t="shared" si="4"/>
        <v>0.5</v>
      </c>
      <c r="F16" s="8">
        <f t="shared" si="4"/>
        <v>0.5</v>
      </c>
      <c r="G16" s="8">
        <f t="shared" si="4"/>
        <v>0.5</v>
      </c>
      <c r="H16" s="8">
        <f t="shared" si="4"/>
        <v>0.5</v>
      </c>
      <c r="I16" s="8">
        <f t="shared" si="4"/>
        <v>0.5</v>
      </c>
      <c r="J16" s="8">
        <f t="shared" si="4"/>
        <v>0.5</v>
      </c>
      <c r="K16" s="8">
        <f t="shared" si="4"/>
        <v>0.5</v>
      </c>
      <c r="L16" s="8">
        <f t="shared" si="4"/>
        <v>0.5</v>
      </c>
      <c r="M16" s="8">
        <f t="shared" si="4"/>
        <v>0.5</v>
      </c>
      <c r="N16" s="8">
        <f t="shared" si="4"/>
        <v>0.5</v>
      </c>
      <c r="O16" s="8">
        <f>SUM(O3:O15)/13</f>
        <v>0.5</v>
      </c>
      <c r="P16" s="8">
        <f>SUM(P3:P15)/13</f>
        <v>0.5</v>
      </c>
      <c r="Q16" s="8">
        <f>SUM(Q3:Q15)/13</f>
        <v>0.5</v>
      </c>
      <c r="R16" s="8">
        <f>SUM(R3:R15)/13</f>
        <v>0.5</v>
      </c>
      <c r="S16" s="8">
        <f>SUM(S3:S15)/13</f>
        <v>0.5</v>
      </c>
      <c r="T16" s="8">
        <f t="shared" si="4"/>
        <v>0.5</v>
      </c>
      <c r="U16" s="8">
        <f t="shared" si="4"/>
        <v>0.5</v>
      </c>
      <c r="V16" s="8">
        <f t="shared" si="4"/>
        <v>0.5</v>
      </c>
      <c r="W16" s="8">
        <f t="shared" si="4"/>
        <v>0.5</v>
      </c>
      <c r="X16" s="8">
        <f t="shared" si="4"/>
        <v>0.5</v>
      </c>
      <c r="Y16" s="8">
        <f t="shared" si="4"/>
        <v>0.5</v>
      </c>
      <c r="Z16" s="8">
        <f t="shared" si="4"/>
        <v>0.5</v>
      </c>
      <c r="AA16" s="8">
        <f t="shared" si="4"/>
        <v>0.5</v>
      </c>
      <c r="AB16" s="8">
        <f t="shared" si="4"/>
        <v>0.5</v>
      </c>
      <c r="AC16" s="8">
        <f t="shared" si="4"/>
        <v>0.5</v>
      </c>
      <c r="AD16" s="8">
        <f t="shared" si="4"/>
        <v>0.5</v>
      </c>
      <c r="AE16" s="8">
        <f t="shared" si="4"/>
        <v>0.5</v>
      </c>
      <c r="AF16" s="8">
        <f t="shared" si="4"/>
        <v>0.5</v>
      </c>
      <c r="AG16" s="8">
        <f t="shared" si="4"/>
        <v>0.5</v>
      </c>
      <c r="AH16" s="8">
        <f t="shared" si="4"/>
        <v>0</v>
      </c>
      <c r="AI16" s="8">
        <f t="shared" si="4"/>
        <v>0</v>
      </c>
      <c r="AJ16" s="8">
        <f t="shared" si="4"/>
        <v>0</v>
      </c>
      <c r="AK16" s="8">
        <f t="shared" si="4"/>
        <v>0</v>
      </c>
      <c r="AL16" s="8">
        <f t="shared" si="4"/>
        <v>0</v>
      </c>
    </row>
  </sheetData>
  <conditionalFormatting sqref="B3:AL15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N18"/>
  <sheetViews>
    <sheetView workbookViewId="0" topLeftCell="A1">
      <selection activeCell="A3" sqref="A3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109.140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61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0" t="s">
        <v>12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>FIND(" ",A3,27)</f>
        <v>29</v>
      </c>
      <c r="AM3" t="str">
        <f>IF(LEN(A3)&lt;33,A3,LEFT(A3,AL3)&amp;"…")</f>
        <v>Multiply and divide decimals …</v>
      </c>
      <c r="AN3" s="15">
        <f>AH3</f>
        <v>0.5</v>
      </c>
    </row>
    <row r="4" spans="1:40" ht="37.5" customHeight="1">
      <c r="A4" s="9" t="s">
        <v>13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aca="true" t="shared" si="1" ref="AL4:AL17">FIND(" ",A4,27)</f>
        <v>29</v>
      </c>
      <c r="AM4" t="str">
        <f aca="true" t="shared" si="2" ref="AM4:AM17">IF(LEN(A4)&lt;33,A4,LEFT(A4,AL4)&amp;"…")</f>
        <v>Order a mixed set of numbers …</v>
      </c>
      <c r="AN4" s="15">
        <f aca="true" t="shared" si="3" ref="AN4:AN17">AH4</f>
        <v>0.5</v>
      </c>
    </row>
    <row r="5" spans="1:40" ht="37.5" customHeight="1">
      <c r="A5" s="9" t="s">
        <v>14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34</v>
      </c>
      <c r="AM5" t="str">
        <f t="shared" si="2"/>
        <v>Reduce a fraction to its simplest …</v>
      </c>
      <c r="AN5" s="15">
        <f t="shared" si="3"/>
        <v>0.5</v>
      </c>
    </row>
    <row r="6" spans="1:40" ht="37.5" customHeight="1">
      <c r="A6" s="9" t="s">
        <v>15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30</v>
      </c>
      <c r="AM6" t="str">
        <f t="shared" si="2"/>
        <v>Use a fraction as an operator …</v>
      </c>
      <c r="AN6" s="15">
        <f t="shared" si="3"/>
        <v>0.5</v>
      </c>
    </row>
    <row r="7" spans="1:40" ht="37.5" customHeight="1">
      <c r="A7" s="9" t="s">
        <v>85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Understand percentage as the …</v>
      </c>
      <c r="AN7" s="15">
        <f t="shared" si="3"/>
        <v>0.5</v>
      </c>
    </row>
    <row r="8" spans="1:40" ht="37.5" customHeight="1">
      <c r="A8" s="9" t="s">
        <v>86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Solve simple problems involving …</v>
      </c>
      <c r="AN8" s="15">
        <f t="shared" si="3"/>
        <v>0.5</v>
      </c>
    </row>
    <row r="9" spans="1:40" ht="37.5" customHeight="1">
      <c r="A9" s="9" t="s">
        <v>87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30</v>
      </c>
      <c r="AM9" t="str">
        <f t="shared" si="2"/>
        <v>Carry out column addition and …</v>
      </c>
      <c r="AN9" s="15">
        <f t="shared" si="3"/>
        <v>0.5</v>
      </c>
    </row>
    <row r="10" spans="1:40" ht="37.5" customHeight="1">
      <c r="A10" s="9" t="s">
        <v>88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30</v>
      </c>
      <c r="AM10" t="str">
        <f t="shared" si="2"/>
        <v>Derive quickly division facts …</v>
      </c>
      <c r="AN10" s="15">
        <f t="shared" si="3"/>
        <v>0.5</v>
      </c>
    </row>
    <row r="11" spans="1:40" ht="37.5" customHeight="1">
      <c r="A11" s="9" t="s">
        <v>89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31</v>
      </c>
      <c r="AM11" t="str">
        <f t="shared" si="2"/>
        <v>Carry out short multiplication …</v>
      </c>
      <c r="AN11" s="15">
        <f t="shared" si="3"/>
        <v>0.5</v>
      </c>
    </row>
    <row r="12" spans="1:40" ht="37.5" customHeight="1">
      <c r="A12" s="9" t="s">
        <v>90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30</v>
      </c>
      <c r="AM12" t="str">
        <f t="shared" si="2"/>
        <v>Carry out long multiplication …</v>
      </c>
      <c r="AN12" s="15">
        <f t="shared" si="3"/>
        <v>0.5</v>
      </c>
    </row>
    <row r="13" spans="1:40" ht="37.5" customHeight="1">
      <c r="A13" s="9" t="s">
        <v>91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Use a protractor to measure …</v>
      </c>
      <c r="AN13" s="15">
        <f t="shared" si="3"/>
        <v>0.5</v>
      </c>
    </row>
    <row r="14" spans="1:40" ht="37.5" customHeight="1">
      <c r="A14" s="9" t="s">
        <v>92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28</v>
      </c>
      <c r="AM14" t="str">
        <f t="shared" si="2"/>
        <v>Calculate the perimeter and …</v>
      </c>
      <c r="AN14" s="15">
        <f t="shared" si="3"/>
        <v>0.5</v>
      </c>
    </row>
    <row r="15" spans="1:40" ht="37.5" customHeight="1">
      <c r="A15" s="9" t="s">
        <v>93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27</v>
      </c>
      <c r="AM15" t="str">
        <f t="shared" si="2"/>
        <v>Read and plot co-ordinates …</v>
      </c>
      <c r="AN15" s="15">
        <f t="shared" si="3"/>
        <v>0.5</v>
      </c>
    </row>
    <row r="16" spans="1:40" ht="37.5" customHeight="1">
      <c r="A16" s="9" t="s">
        <v>144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33</v>
      </c>
      <c r="AM16" t="str">
        <f t="shared" si="2"/>
        <v>Identify and use the appropriate …</v>
      </c>
      <c r="AN16" s="15">
        <f t="shared" si="3"/>
        <v>0.5</v>
      </c>
    </row>
    <row r="17" spans="1:40" ht="37.5" customHeight="1">
      <c r="A17" s="9" t="s">
        <v>145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30</v>
      </c>
      <c r="AM17" t="str">
        <f t="shared" si="2"/>
        <v>Solve a problem by extracting …</v>
      </c>
      <c r="AN17" s="15">
        <f t="shared" si="3"/>
        <v>0.5</v>
      </c>
    </row>
    <row r="18" spans="2:33" ht="37.5" customHeight="1">
      <c r="B18" s="8">
        <f>SUM(B3:B17)/15</f>
        <v>0.5</v>
      </c>
      <c r="C18" s="8">
        <f aca="true" t="shared" si="4" ref="C18:AG18">SUM(C3:C17)/15</f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"/>
  <dimension ref="A1:AN17"/>
  <sheetViews>
    <sheetView workbookViewId="0" topLeftCell="A1">
      <selection activeCell="D4" sqref="D4"/>
    </sheetView>
  </sheetViews>
  <sheetFormatPr defaultColWidth="9.140625" defaultRowHeight="37.5" customHeight="1"/>
  <cols>
    <col min="1" max="1" width="40.710937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7" width="74.8515625" style="0" customWidth="1"/>
    <col min="38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162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6" t="s">
        <v>150</v>
      </c>
      <c r="B3" s="5">
        <v>0</v>
      </c>
      <c r="C3" s="5">
        <v>1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6">SUM(B3:AG3)/$AF$1</f>
        <v>0.5</v>
      </c>
      <c r="AL3">
        <f aca="true" t="shared" si="1" ref="AL3:AL16">FIND(" ",A3,27)</f>
        <v>33</v>
      </c>
      <c r="AM3" t="str">
        <f aca="true" t="shared" si="2" ref="AM3:AM16">IF(LEN(A3)&lt;33,A3,LEFT(A3,AL3)&amp;"…")</f>
        <v>Simplify fractions by cancelling …</v>
      </c>
      <c r="AN3" s="15">
        <f aca="true" t="shared" si="3" ref="AN3:AN16">AH3</f>
        <v>0.5</v>
      </c>
    </row>
    <row r="4" spans="1:40" ht="37.5" customHeight="1">
      <c r="A4" s="16" t="s">
        <v>151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29</v>
      </c>
      <c r="AM4" t="str">
        <f t="shared" si="2"/>
        <v>Recognise the equivalence of …</v>
      </c>
      <c r="AN4" s="15">
        <f t="shared" si="3"/>
        <v>0.5</v>
      </c>
    </row>
    <row r="5" spans="1:40" ht="37.5" customHeight="1">
      <c r="A5" s="16" t="s">
        <v>104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37</v>
      </c>
      <c r="AM5" t="str">
        <f t="shared" si="2"/>
        <v>Extend mental methods of calculation …</v>
      </c>
      <c r="AN5" s="15">
        <f t="shared" si="3"/>
        <v>0.5</v>
      </c>
    </row>
    <row r="6" spans="1:40" ht="37.5" customHeight="1">
      <c r="A6" s="16" t="s">
        <v>105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32</v>
      </c>
      <c r="AM6" t="str">
        <f t="shared" si="2"/>
        <v>Multiply and divide three-digit …</v>
      </c>
      <c r="AN6" s="15">
        <f t="shared" si="3"/>
        <v>0.5</v>
      </c>
    </row>
    <row r="7" spans="1:40" ht="37.5" customHeight="1">
      <c r="A7" s="16" t="s">
        <v>106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28</v>
      </c>
      <c r="AM7" t="str">
        <f t="shared" si="2"/>
        <v>Break a complex calculation …</v>
      </c>
      <c r="AN7" s="15">
        <f t="shared" si="3"/>
        <v>0.5</v>
      </c>
    </row>
    <row r="8" spans="1:40" ht="37.5" customHeight="1">
      <c r="A8" s="16" t="s">
        <v>107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30</v>
      </c>
      <c r="AM8" t="str">
        <f t="shared" si="2"/>
        <v>Check a result by considering …</v>
      </c>
      <c r="AN8" s="15">
        <f t="shared" si="3"/>
        <v>0.5</v>
      </c>
    </row>
    <row r="9" spans="1:40" ht="37.5" customHeight="1">
      <c r="A9" s="16" t="s">
        <v>108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32</v>
      </c>
      <c r="AM9" t="str">
        <f t="shared" si="2"/>
        <v>Use letter symbols to represent …</v>
      </c>
      <c r="AN9" s="15">
        <f t="shared" si="3"/>
        <v>0.5</v>
      </c>
    </row>
    <row r="10" spans="1:40" ht="37.5" customHeight="1">
      <c r="A10" s="16" t="s">
        <v>109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Know and use the order of operations …</v>
      </c>
      <c r="AN10" s="15">
        <f t="shared" si="3"/>
        <v>0.5</v>
      </c>
    </row>
    <row r="11" spans="1:40" ht="37.5" customHeight="1">
      <c r="A11" s="16" t="s">
        <v>110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33</v>
      </c>
      <c r="AM11" t="str">
        <f t="shared" si="2"/>
        <v>Plot the graphs of simple linear …</v>
      </c>
      <c r="AN11" s="15">
        <f t="shared" si="3"/>
        <v>0.5</v>
      </c>
    </row>
    <row r="12" spans="1:40" ht="37.5" customHeight="1">
      <c r="A12" s="16" t="s">
        <v>111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36</v>
      </c>
      <c r="AM12" t="str">
        <f t="shared" si="2"/>
        <v>Identify parallel and perpendicular …</v>
      </c>
      <c r="AN12" s="15">
        <f t="shared" si="3"/>
        <v>0.5</v>
      </c>
    </row>
    <row r="13" spans="1:40" ht="37.5" customHeight="1">
      <c r="A13" s="16" t="s">
        <v>112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27</v>
      </c>
      <c r="AM13" t="str">
        <f t="shared" si="2"/>
        <v>Convert one metric unit to …</v>
      </c>
      <c r="AN13" s="15">
        <f t="shared" si="3"/>
        <v>0.5</v>
      </c>
    </row>
    <row r="14" spans="1:40" ht="37.5" customHeight="1">
      <c r="A14" s="16" t="s">
        <v>113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33</v>
      </c>
      <c r="AM14" t="str">
        <f t="shared" si="2"/>
        <v>Compare two simple distributions …</v>
      </c>
      <c r="AN14" s="15">
        <f t="shared" si="3"/>
        <v>0.5</v>
      </c>
    </row>
    <row r="15" spans="1:40" ht="37.5" customHeight="1">
      <c r="A15" s="16" t="s">
        <v>114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35</v>
      </c>
      <c r="AM15" t="str">
        <f t="shared" si="2"/>
        <v>Understand and use the probability …</v>
      </c>
      <c r="AN15" s="15">
        <f t="shared" si="3"/>
        <v>0.5</v>
      </c>
    </row>
    <row r="16" spans="1:40" ht="37.5" customHeight="1">
      <c r="A16" s="16" t="s">
        <v>161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36</v>
      </c>
      <c r="AM16" t="str">
        <f t="shared" si="2"/>
        <v>Solve word problems and investigate …</v>
      </c>
      <c r="AN16" s="15">
        <f t="shared" si="3"/>
        <v>0.5</v>
      </c>
    </row>
    <row r="17" spans="2:40" ht="37.5" customHeight="1">
      <c r="B17" s="8">
        <f>SUM(B3:B16)/14</f>
        <v>0.4642857142857143</v>
      </c>
      <c r="C17" s="8">
        <f aca="true" t="shared" si="4" ref="C17:AG17">SUM(C3:C16)/14</f>
        <v>0.5357142857142857</v>
      </c>
      <c r="D17" s="8">
        <f t="shared" si="4"/>
        <v>0.5</v>
      </c>
      <c r="E17" s="8">
        <f t="shared" si="4"/>
        <v>0.5</v>
      </c>
      <c r="F17" s="8">
        <f t="shared" si="4"/>
        <v>0.5</v>
      </c>
      <c r="G17" s="8">
        <f t="shared" si="4"/>
        <v>0.5</v>
      </c>
      <c r="H17" s="8">
        <f t="shared" si="4"/>
        <v>0.5</v>
      </c>
      <c r="I17" s="8">
        <f t="shared" si="4"/>
        <v>0.5</v>
      </c>
      <c r="J17" s="8">
        <f t="shared" si="4"/>
        <v>0.5</v>
      </c>
      <c r="K17" s="8">
        <f t="shared" si="4"/>
        <v>0.5</v>
      </c>
      <c r="L17" s="8">
        <f t="shared" si="4"/>
        <v>0.5</v>
      </c>
      <c r="M17" s="8">
        <f t="shared" si="4"/>
        <v>0.5</v>
      </c>
      <c r="N17" s="8">
        <f t="shared" si="4"/>
        <v>0.5</v>
      </c>
      <c r="O17" s="8">
        <f t="shared" si="4"/>
        <v>0.5</v>
      </c>
      <c r="P17" s="8">
        <f t="shared" si="4"/>
        <v>0.5</v>
      </c>
      <c r="Q17" s="8">
        <f t="shared" si="4"/>
        <v>0.5</v>
      </c>
      <c r="R17" s="8">
        <f t="shared" si="4"/>
        <v>0.5</v>
      </c>
      <c r="S17" s="8">
        <f t="shared" si="4"/>
        <v>0.5</v>
      </c>
      <c r="T17" s="8">
        <f t="shared" si="4"/>
        <v>0.5</v>
      </c>
      <c r="U17" s="8">
        <f t="shared" si="4"/>
        <v>0.5</v>
      </c>
      <c r="V17" s="8">
        <f t="shared" si="4"/>
        <v>0.5</v>
      </c>
      <c r="W17" s="8">
        <f t="shared" si="4"/>
        <v>0.5</v>
      </c>
      <c r="X17" s="8">
        <f t="shared" si="4"/>
        <v>0.5</v>
      </c>
      <c r="Y17" s="8">
        <f t="shared" si="4"/>
        <v>0.5</v>
      </c>
      <c r="Z17" s="8">
        <f t="shared" si="4"/>
        <v>0.5</v>
      </c>
      <c r="AA17" s="8">
        <f t="shared" si="4"/>
        <v>0.5</v>
      </c>
      <c r="AB17" s="8">
        <f t="shared" si="4"/>
        <v>0.5</v>
      </c>
      <c r="AC17" s="8">
        <f t="shared" si="4"/>
        <v>0.5</v>
      </c>
      <c r="AD17" s="8">
        <f t="shared" si="4"/>
        <v>0.5</v>
      </c>
      <c r="AE17" s="8">
        <f t="shared" si="4"/>
        <v>0.5</v>
      </c>
      <c r="AF17" s="8">
        <f t="shared" si="4"/>
        <v>0.5</v>
      </c>
      <c r="AG17" s="8">
        <f t="shared" si="4"/>
        <v>0.5</v>
      </c>
      <c r="AL17" t="e">
        <f>FIND(" ",#REF!,27)</f>
        <v>#REF!</v>
      </c>
      <c r="AM17" t="e">
        <f>IF(LEN(#REF!)&lt;33,#REF!,LEFT(#REF!,AL17)&amp;"…")</f>
        <v>#REF!</v>
      </c>
      <c r="AN17" s="15" t="e">
        <f>#REF!</f>
        <v>#REF!</v>
      </c>
    </row>
  </sheetData>
  <conditionalFormatting sqref="B3:AG16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N18"/>
  <sheetViews>
    <sheetView workbookViewId="0" topLeftCell="A1">
      <selection activeCell="AI17" sqref="AI17"/>
    </sheetView>
  </sheetViews>
  <sheetFormatPr defaultColWidth="9.140625" defaultRowHeight="37.5" customHeight="1"/>
  <cols>
    <col min="1" max="1" width="56.00390625" style="0" customWidth="1"/>
    <col min="2" max="11" width="3.140625" style="0" customWidth="1"/>
    <col min="12" max="12" width="3.421875" style="0" customWidth="1"/>
    <col min="13" max="33" width="3.140625" style="0" customWidth="1"/>
    <col min="34" max="34" width="8.8515625" style="0" customWidth="1"/>
    <col min="35" max="35" width="108.00390625" style="0" customWidth="1"/>
    <col min="36" max="16384" width="8.8515625" style="0" customWidth="1"/>
  </cols>
  <sheetData>
    <row r="1" spans="27:32" ht="19.5" customHeight="1">
      <c r="AA1" t="s">
        <v>28</v>
      </c>
      <c r="AF1">
        <f>32-COUNTBLANK(B2:AG2)</f>
        <v>32</v>
      </c>
    </row>
    <row r="2" spans="1:33" ht="79.5" customHeight="1">
      <c r="A2" s="11" t="s">
        <v>142</v>
      </c>
      <c r="B2" s="3" t="s">
        <v>44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62</v>
      </c>
      <c r="M2" s="3" t="s">
        <v>77</v>
      </c>
      <c r="N2" s="3" t="s">
        <v>79</v>
      </c>
      <c r="O2" s="3" t="s">
        <v>78</v>
      </c>
      <c r="P2" s="3" t="s">
        <v>63</v>
      </c>
      <c r="Q2" s="3" t="s">
        <v>64</v>
      </c>
      <c r="R2" s="3" t="s">
        <v>66</v>
      </c>
      <c r="S2" s="3" t="s">
        <v>65</v>
      </c>
      <c r="T2" s="3" t="s">
        <v>80</v>
      </c>
      <c r="U2" s="3" t="s">
        <v>82</v>
      </c>
      <c r="V2" s="3" t="s">
        <v>83</v>
      </c>
      <c r="W2" s="3" t="s">
        <v>81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  <c r="AD2" s="3" t="s">
        <v>73</v>
      </c>
      <c r="AE2" s="3" t="s">
        <v>74</v>
      </c>
      <c r="AF2" s="3" t="s">
        <v>75</v>
      </c>
      <c r="AG2" s="3" t="s">
        <v>76</v>
      </c>
    </row>
    <row r="3" spans="1:40" ht="37.5" customHeight="1">
      <c r="A3" s="19" t="s">
        <v>164</v>
      </c>
      <c r="B3" s="5">
        <v>0.5</v>
      </c>
      <c r="C3" s="5">
        <v>0.5</v>
      </c>
      <c r="D3" s="5">
        <v>0.5</v>
      </c>
      <c r="E3" s="5">
        <v>0.5</v>
      </c>
      <c r="F3" s="5">
        <v>0.5</v>
      </c>
      <c r="G3" s="5">
        <v>0.5</v>
      </c>
      <c r="H3" s="5">
        <v>0.5</v>
      </c>
      <c r="I3" s="5">
        <v>0.5</v>
      </c>
      <c r="J3" s="5">
        <v>0.5</v>
      </c>
      <c r="K3" s="5">
        <v>0.5</v>
      </c>
      <c r="L3" s="5">
        <v>0.5</v>
      </c>
      <c r="M3" s="5">
        <v>0.5</v>
      </c>
      <c r="N3" s="5">
        <v>0.5</v>
      </c>
      <c r="O3" s="5">
        <v>0.5</v>
      </c>
      <c r="P3" s="5">
        <v>0.5</v>
      </c>
      <c r="Q3" s="5">
        <v>0.5</v>
      </c>
      <c r="R3" s="5">
        <v>0.5</v>
      </c>
      <c r="S3" s="5">
        <v>0.5</v>
      </c>
      <c r="T3" s="5">
        <v>0.5</v>
      </c>
      <c r="U3" s="5">
        <v>0.5</v>
      </c>
      <c r="V3" s="5">
        <v>0.5</v>
      </c>
      <c r="W3" s="5">
        <v>0.5</v>
      </c>
      <c r="X3" s="5">
        <v>0.5</v>
      </c>
      <c r="Y3" s="5">
        <v>0.5</v>
      </c>
      <c r="Z3" s="5">
        <v>0.5</v>
      </c>
      <c r="AA3" s="5">
        <v>0.5</v>
      </c>
      <c r="AB3" s="5">
        <v>0.5</v>
      </c>
      <c r="AC3" s="5">
        <v>0.5</v>
      </c>
      <c r="AD3" s="5">
        <v>0.5</v>
      </c>
      <c r="AE3" s="5">
        <v>0.5</v>
      </c>
      <c r="AF3" s="5">
        <v>0.5</v>
      </c>
      <c r="AG3" s="5">
        <v>0.5</v>
      </c>
      <c r="AH3" s="7">
        <f aca="true" t="shared" si="0" ref="AH3:AH17">SUM(B3:AG3)/$AF$1</f>
        <v>0.5</v>
      </c>
      <c r="AL3">
        <f aca="true" t="shared" si="1" ref="AL3:AL17">FIND(" ",A3,27)</f>
        <v>28</v>
      </c>
      <c r="AM3" t="str">
        <f aca="true" t="shared" si="2" ref="AM3:AM17">IF(LEN(A3)&lt;33,A3,LEFT(A3,AL3)&amp;"…")</f>
        <v>Add, subtract, multiply and …</v>
      </c>
      <c r="AN3" s="15">
        <f aca="true" t="shared" si="3" ref="AN3:AN17">AH3</f>
        <v>0.5</v>
      </c>
    </row>
    <row r="4" spans="1:40" ht="37.5" customHeight="1">
      <c r="A4" s="20" t="s">
        <v>165</v>
      </c>
      <c r="B4" s="5">
        <v>0.5</v>
      </c>
      <c r="C4" s="5">
        <v>0.5</v>
      </c>
      <c r="D4" s="5">
        <v>0.5</v>
      </c>
      <c r="E4" s="5">
        <v>0.5</v>
      </c>
      <c r="F4" s="5">
        <v>0.5</v>
      </c>
      <c r="G4" s="5">
        <v>0.5</v>
      </c>
      <c r="H4" s="5">
        <v>0.5</v>
      </c>
      <c r="I4" s="5">
        <v>0.5</v>
      </c>
      <c r="J4" s="5">
        <v>0.5</v>
      </c>
      <c r="K4" s="5">
        <v>0.5</v>
      </c>
      <c r="L4" s="5">
        <v>0.5</v>
      </c>
      <c r="M4" s="5">
        <v>0.5</v>
      </c>
      <c r="N4" s="5">
        <v>0.5</v>
      </c>
      <c r="O4" s="5">
        <v>0.5</v>
      </c>
      <c r="P4" s="5">
        <v>0.5</v>
      </c>
      <c r="Q4" s="5">
        <v>0.5</v>
      </c>
      <c r="R4" s="5">
        <v>0.5</v>
      </c>
      <c r="S4" s="5">
        <v>0.5</v>
      </c>
      <c r="T4" s="5">
        <v>0.5</v>
      </c>
      <c r="U4" s="5">
        <v>0.5</v>
      </c>
      <c r="V4" s="5">
        <v>0.5</v>
      </c>
      <c r="W4" s="5">
        <v>0.5</v>
      </c>
      <c r="X4" s="5">
        <v>0.5</v>
      </c>
      <c r="Y4" s="5">
        <v>0.5</v>
      </c>
      <c r="Z4" s="5">
        <v>0.5</v>
      </c>
      <c r="AA4" s="5">
        <v>0.5</v>
      </c>
      <c r="AB4" s="5">
        <v>0.5</v>
      </c>
      <c r="AC4" s="5">
        <v>0.5</v>
      </c>
      <c r="AD4" s="5">
        <v>0.5</v>
      </c>
      <c r="AE4" s="5">
        <v>0.5</v>
      </c>
      <c r="AF4" s="5">
        <v>0.5</v>
      </c>
      <c r="AG4" s="5">
        <v>0.5</v>
      </c>
      <c r="AH4" s="7">
        <f t="shared" si="0"/>
        <v>0.5</v>
      </c>
      <c r="AL4">
        <f t="shared" si="1"/>
        <v>34</v>
      </c>
      <c r="AM4" t="str">
        <f t="shared" si="2"/>
        <v>Use the equivalence of fractions, …</v>
      </c>
      <c r="AN4" s="15">
        <f t="shared" si="3"/>
        <v>0.5</v>
      </c>
    </row>
    <row r="5" spans="1:40" ht="37.5" customHeight="1">
      <c r="A5" s="19" t="s">
        <v>166</v>
      </c>
      <c r="B5" s="5">
        <v>0.5</v>
      </c>
      <c r="C5" s="5">
        <v>0.5</v>
      </c>
      <c r="D5" s="5">
        <v>0.5</v>
      </c>
      <c r="E5" s="5">
        <v>0.5</v>
      </c>
      <c r="F5" s="5">
        <v>0.5</v>
      </c>
      <c r="G5" s="5">
        <v>0.5</v>
      </c>
      <c r="H5" s="5">
        <v>0.5</v>
      </c>
      <c r="I5" s="5">
        <v>0.5</v>
      </c>
      <c r="J5" s="5">
        <v>0.5</v>
      </c>
      <c r="K5" s="5">
        <v>0.5</v>
      </c>
      <c r="L5" s="5">
        <v>0.5</v>
      </c>
      <c r="M5" s="5">
        <v>0.5</v>
      </c>
      <c r="N5" s="5">
        <v>0.5</v>
      </c>
      <c r="O5" s="5">
        <v>0.5</v>
      </c>
      <c r="P5" s="5">
        <v>0.5</v>
      </c>
      <c r="Q5" s="5">
        <v>0.5</v>
      </c>
      <c r="R5" s="5">
        <v>0.5</v>
      </c>
      <c r="S5" s="5">
        <v>0.5</v>
      </c>
      <c r="T5" s="5">
        <v>0.5</v>
      </c>
      <c r="U5" s="5">
        <v>0.5</v>
      </c>
      <c r="V5" s="5">
        <v>0.5</v>
      </c>
      <c r="W5" s="5">
        <v>0.5</v>
      </c>
      <c r="X5" s="5">
        <v>0.5</v>
      </c>
      <c r="Y5" s="5">
        <v>0.5</v>
      </c>
      <c r="Z5" s="5">
        <v>0.5</v>
      </c>
      <c r="AA5" s="5">
        <v>0.5</v>
      </c>
      <c r="AB5" s="5">
        <v>0.5</v>
      </c>
      <c r="AC5" s="5">
        <v>0.5</v>
      </c>
      <c r="AD5" s="5">
        <v>0.5</v>
      </c>
      <c r="AE5" s="5">
        <v>0.5</v>
      </c>
      <c r="AF5" s="5">
        <v>0.5</v>
      </c>
      <c r="AG5" s="5">
        <v>0.5</v>
      </c>
      <c r="AH5" s="7">
        <f t="shared" si="0"/>
        <v>0.5</v>
      </c>
      <c r="AL5">
        <f t="shared" si="1"/>
        <v>27</v>
      </c>
      <c r="AM5" t="str">
        <f t="shared" si="2"/>
        <v>Divide a quantity into two …</v>
      </c>
      <c r="AN5" s="15">
        <f t="shared" si="3"/>
        <v>0.5</v>
      </c>
    </row>
    <row r="6" spans="1:40" ht="37.5" customHeight="1">
      <c r="A6" s="19" t="s">
        <v>167</v>
      </c>
      <c r="B6" s="5">
        <v>0.5</v>
      </c>
      <c r="C6" s="5">
        <v>0.5</v>
      </c>
      <c r="D6" s="5">
        <v>0.5</v>
      </c>
      <c r="E6" s="5">
        <v>0.5</v>
      </c>
      <c r="F6" s="5">
        <v>0.5</v>
      </c>
      <c r="G6" s="5">
        <v>0.5</v>
      </c>
      <c r="H6" s="5">
        <v>0.5</v>
      </c>
      <c r="I6" s="5">
        <v>0.5</v>
      </c>
      <c r="J6" s="5">
        <v>0.5</v>
      </c>
      <c r="K6" s="5">
        <v>0.5</v>
      </c>
      <c r="L6" s="5">
        <v>0.5</v>
      </c>
      <c r="M6" s="5">
        <v>0.5</v>
      </c>
      <c r="N6" s="5">
        <v>0.5</v>
      </c>
      <c r="O6" s="5">
        <v>0.5</v>
      </c>
      <c r="P6" s="5">
        <v>0.5</v>
      </c>
      <c r="Q6" s="5">
        <v>0.5</v>
      </c>
      <c r="R6" s="5">
        <v>0.5</v>
      </c>
      <c r="S6" s="5">
        <v>0.5</v>
      </c>
      <c r="T6" s="5">
        <v>0.5</v>
      </c>
      <c r="U6" s="5">
        <v>0.5</v>
      </c>
      <c r="V6" s="5">
        <v>0.5</v>
      </c>
      <c r="W6" s="5">
        <v>0.5</v>
      </c>
      <c r="X6" s="5">
        <v>0.5</v>
      </c>
      <c r="Y6" s="5">
        <v>0.5</v>
      </c>
      <c r="Z6" s="5">
        <v>0.5</v>
      </c>
      <c r="AA6" s="5">
        <v>0.5</v>
      </c>
      <c r="AB6" s="5">
        <v>0.5</v>
      </c>
      <c r="AC6" s="5">
        <v>0.5</v>
      </c>
      <c r="AD6" s="5">
        <v>0.5</v>
      </c>
      <c r="AE6" s="5">
        <v>0.5</v>
      </c>
      <c r="AF6" s="5">
        <v>0.5</v>
      </c>
      <c r="AG6" s="5">
        <v>0.5</v>
      </c>
      <c r="AH6" s="7">
        <f t="shared" si="0"/>
        <v>0.5</v>
      </c>
      <c r="AL6">
        <f t="shared" si="1"/>
        <v>31</v>
      </c>
      <c r="AM6" t="str">
        <f t="shared" si="2"/>
        <v>Use standard column procedures …</v>
      </c>
      <c r="AN6" s="15">
        <f t="shared" si="3"/>
        <v>0.5</v>
      </c>
    </row>
    <row r="7" spans="1:40" ht="37.5" customHeight="1">
      <c r="A7" s="19" t="s">
        <v>168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0.5</v>
      </c>
      <c r="K7" s="5">
        <v>0.5</v>
      </c>
      <c r="L7" s="5">
        <v>0.5</v>
      </c>
      <c r="M7" s="5">
        <v>0.5</v>
      </c>
      <c r="N7" s="5">
        <v>0.5</v>
      </c>
      <c r="O7" s="5">
        <v>0.5</v>
      </c>
      <c r="P7" s="5">
        <v>0.5</v>
      </c>
      <c r="Q7" s="5">
        <v>0.5</v>
      </c>
      <c r="R7" s="5">
        <v>0.5</v>
      </c>
      <c r="S7" s="5">
        <v>0.5</v>
      </c>
      <c r="T7" s="5">
        <v>0.5</v>
      </c>
      <c r="U7" s="5">
        <v>0.5</v>
      </c>
      <c r="V7" s="5">
        <v>0.5</v>
      </c>
      <c r="W7" s="5">
        <v>0.5</v>
      </c>
      <c r="X7" s="5">
        <v>0.5</v>
      </c>
      <c r="Y7" s="5">
        <v>0.5</v>
      </c>
      <c r="Z7" s="5">
        <v>0.5</v>
      </c>
      <c r="AA7" s="5">
        <v>0.5</v>
      </c>
      <c r="AB7" s="5">
        <v>0.5</v>
      </c>
      <c r="AC7" s="5">
        <v>0.5</v>
      </c>
      <c r="AD7" s="5">
        <v>0.5</v>
      </c>
      <c r="AE7" s="5">
        <v>0.5</v>
      </c>
      <c r="AF7" s="5">
        <v>0.5</v>
      </c>
      <c r="AG7" s="5">
        <v>0.5</v>
      </c>
      <c r="AH7" s="7">
        <f t="shared" si="0"/>
        <v>0.5</v>
      </c>
      <c r="AL7">
        <f t="shared" si="1"/>
        <v>29</v>
      </c>
      <c r="AM7" t="str">
        <f t="shared" si="2"/>
        <v>Simplify or transform linear …</v>
      </c>
      <c r="AN7" s="15">
        <f t="shared" si="3"/>
        <v>0.5</v>
      </c>
    </row>
    <row r="8" spans="1:40" ht="37.5" customHeight="1">
      <c r="A8" s="19" t="s">
        <v>132</v>
      </c>
      <c r="B8" s="5">
        <v>0.5</v>
      </c>
      <c r="C8" s="5">
        <v>0.5</v>
      </c>
      <c r="D8" s="5">
        <v>0.5</v>
      </c>
      <c r="E8" s="5">
        <v>0.5</v>
      </c>
      <c r="F8" s="5">
        <v>0.5</v>
      </c>
      <c r="G8" s="5">
        <v>0.5</v>
      </c>
      <c r="H8" s="5">
        <v>0.5</v>
      </c>
      <c r="I8" s="5">
        <v>0.5</v>
      </c>
      <c r="J8" s="5">
        <v>0.5</v>
      </c>
      <c r="K8" s="5">
        <v>0.5</v>
      </c>
      <c r="L8" s="5">
        <v>0.5</v>
      </c>
      <c r="M8" s="5">
        <v>0.5</v>
      </c>
      <c r="N8" s="5">
        <v>0.5</v>
      </c>
      <c r="O8" s="5">
        <v>0.5</v>
      </c>
      <c r="P8" s="5">
        <v>0.5</v>
      </c>
      <c r="Q8" s="5">
        <v>0.5</v>
      </c>
      <c r="R8" s="5">
        <v>0.5</v>
      </c>
      <c r="S8" s="5">
        <v>0.5</v>
      </c>
      <c r="T8" s="5">
        <v>0.5</v>
      </c>
      <c r="U8" s="5">
        <v>0.5</v>
      </c>
      <c r="V8" s="5">
        <v>0.5</v>
      </c>
      <c r="W8" s="5">
        <v>0.5</v>
      </c>
      <c r="X8" s="5">
        <v>0.5</v>
      </c>
      <c r="Y8" s="5">
        <v>0.5</v>
      </c>
      <c r="Z8" s="5">
        <v>0.5</v>
      </c>
      <c r="AA8" s="5">
        <v>0.5</v>
      </c>
      <c r="AB8" s="5">
        <v>0.5</v>
      </c>
      <c r="AC8" s="5">
        <v>0.5</v>
      </c>
      <c r="AD8" s="5">
        <v>0.5</v>
      </c>
      <c r="AE8" s="5">
        <v>0.5</v>
      </c>
      <c r="AF8" s="5">
        <v>0.5</v>
      </c>
      <c r="AG8" s="5">
        <v>0.5</v>
      </c>
      <c r="AH8" s="7">
        <f t="shared" si="0"/>
        <v>0.5</v>
      </c>
      <c r="AL8">
        <f t="shared" si="1"/>
        <v>32</v>
      </c>
      <c r="AM8" t="str">
        <f t="shared" si="2"/>
        <v>Substitute integers into simple …</v>
      </c>
      <c r="AN8" s="15">
        <f t="shared" si="3"/>
        <v>0.5</v>
      </c>
    </row>
    <row r="9" spans="1:40" ht="37.5" customHeight="1">
      <c r="A9" s="19" t="s">
        <v>133</v>
      </c>
      <c r="B9" s="5">
        <v>0.5</v>
      </c>
      <c r="C9" s="5">
        <v>0.5</v>
      </c>
      <c r="D9" s="5">
        <v>0.5</v>
      </c>
      <c r="E9" s="5">
        <v>0.5</v>
      </c>
      <c r="F9" s="5">
        <v>0.5</v>
      </c>
      <c r="G9" s="5">
        <v>0.5</v>
      </c>
      <c r="H9" s="5">
        <v>0.5</v>
      </c>
      <c r="I9" s="5">
        <v>0.5</v>
      </c>
      <c r="J9" s="5">
        <v>0.5</v>
      </c>
      <c r="K9" s="5">
        <v>0.5</v>
      </c>
      <c r="L9" s="5">
        <v>0.5</v>
      </c>
      <c r="M9" s="5">
        <v>0.5</v>
      </c>
      <c r="N9" s="5">
        <v>0.5</v>
      </c>
      <c r="O9" s="5">
        <v>0.5</v>
      </c>
      <c r="P9" s="5">
        <v>0.5</v>
      </c>
      <c r="Q9" s="5">
        <v>0.5</v>
      </c>
      <c r="R9" s="5">
        <v>0.5</v>
      </c>
      <c r="S9" s="5">
        <v>0.5</v>
      </c>
      <c r="T9" s="5">
        <v>0.5</v>
      </c>
      <c r="U9" s="5">
        <v>0.5</v>
      </c>
      <c r="V9" s="5">
        <v>0.5</v>
      </c>
      <c r="W9" s="5">
        <v>0.5</v>
      </c>
      <c r="X9" s="5">
        <v>0.5</v>
      </c>
      <c r="Y9" s="5">
        <v>0.5</v>
      </c>
      <c r="Z9" s="5">
        <v>0.5</v>
      </c>
      <c r="AA9" s="5">
        <v>0.5</v>
      </c>
      <c r="AB9" s="5">
        <v>0.5</v>
      </c>
      <c r="AC9" s="5">
        <v>0.5</v>
      </c>
      <c r="AD9" s="5">
        <v>0.5</v>
      </c>
      <c r="AE9" s="5">
        <v>0.5</v>
      </c>
      <c r="AF9" s="5">
        <v>0.5</v>
      </c>
      <c r="AG9" s="5">
        <v>0.5</v>
      </c>
      <c r="AH9" s="7">
        <f t="shared" si="0"/>
        <v>0.5</v>
      </c>
      <c r="AL9">
        <f t="shared" si="1"/>
        <v>37</v>
      </c>
      <c r="AM9" t="str">
        <f t="shared" si="2"/>
        <v>Plot the graphs of linear functions, …</v>
      </c>
      <c r="AN9" s="15">
        <f t="shared" si="3"/>
        <v>0.5</v>
      </c>
    </row>
    <row r="10" spans="1:40" ht="37.5" customHeight="1">
      <c r="A10" s="19" t="s">
        <v>134</v>
      </c>
      <c r="B10" s="5">
        <v>0.5</v>
      </c>
      <c r="C10" s="5">
        <v>0.5</v>
      </c>
      <c r="D10" s="5">
        <v>0.5</v>
      </c>
      <c r="E10" s="5">
        <v>0.5</v>
      </c>
      <c r="F10" s="5">
        <v>0.5</v>
      </c>
      <c r="G10" s="5">
        <v>0.5</v>
      </c>
      <c r="H10" s="5">
        <v>0.5</v>
      </c>
      <c r="I10" s="5">
        <v>0.5</v>
      </c>
      <c r="J10" s="5">
        <v>0.5</v>
      </c>
      <c r="K10" s="5">
        <v>0.5</v>
      </c>
      <c r="L10" s="5">
        <v>0.5</v>
      </c>
      <c r="M10" s="5">
        <v>0.5</v>
      </c>
      <c r="N10" s="5">
        <v>0.5</v>
      </c>
      <c r="O10" s="5">
        <v>0.5</v>
      </c>
      <c r="P10" s="5">
        <v>0.5</v>
      </c>
      <c r="Q10" s="5">
        <v>0.5</v>
      </c>
      <c r="R10" s="5">
        <v>0.5</v>
      </c>
      <c r="S10" s="5">
        <v>0.5</v>
      </c>
      <c r="T10" s="5">
        <v>0.5</v>
      </c>
      <c r="U10" s="5">
        <v>0.5</v>
      </c>
      <c r="V10" s="5">
        <v>0.5</v>
      </c>
      <c r="W10" s="5">
        <v>0.5</v>
      </c>
      <c r="X10" s="5">
        <v>0.5</v>
      </c>
      <c r="Y10" s="5">
        <v>0.5</v>
      </c>
      <c r="Z10" s="5">
        <v>0.5</v>
      </c>
      <c r="AA10" s="5">
        <v>0.5</v>
      </c>
      <c r="AB10" s="5">
        <v>0.5</v>
      </c>
      <c r="AC10" s="5">
        <v>0.5</v>
      </c>
      <c r="AD10" s="5">
        <v>0.5</v>
      </c>
      <c r="AE10" s="5">
        <v>0.5</v>
      </c>
      <c r="AF10" s="5">
        <v>0.5</v>
      </c>
      <c r="AG10" s="5">
        <v>0.5</v>
      </c>
      <c r="AH10" s="7">
        <f t="shared" si="0"/>
        <v>0.5</v>
      </c>
      <c r="AL10">
        <f t="shared" si="1"/>
        <v>37</v>
      </c>
      <c r="AM10" t="str">
        <f t="shared" si="2"/>
        <v>Identify alternate and corresponding …</v>
      </c>
      <c r="AN10" s="15">
        <f t="shared" si="3"/>
        <v>0.5</v>
      </c>
    </row>
    <row r="11" spans="1:40" ht="37.5" customHeight="1">
      <c r="A11" s="19" t="s">
        <v>135</v>
      </c>
      <c r="B11" s="5">
        <v>0.5</v>
      </c>
      <c r="C11" s="5">
        <v>0.5</v>
      </c>
      <c r="D11" s="5">
        <v>0.5</v>
      </c>
      <c r="E11" s="5">
        <v>0.5</v>
      </c>
      <c r="F11" s="5">
        <v>0.5</v>
      </c>
      <c r="G11" s="5">
        <v>0.5</v>
      </c>
      <c r="H11" s="5">
        <v>0.5</v>
      </c>
      <c r="I11" s="5">
        <v>0.5</v>
      </c>
      <c r="J11" s="5">
        <v>0.5</v>
      </c>
      <c r="K11" s="5">
        <v>0.5</v>
      </c>
      <c r="L11" s="5">
        <v>0.5</v>
      </c>
      <c r="M11" s="5">
        <v>0.5</v>
      </c>
      <c r="N11" s="5">
        <v>0.5</v>
      </c>
      <c r="O11" s="5">
        <v>0.5</v>
      </c>
      <c r="P11" s="5">
        <v>0.5</v>
      </c>
      <c r="Q11" s="5">
        <v>0.5</v>
      </c>
      <c r="R11" s="5">
        <v>0.5</v>
      </c>
      <c r="S11" s="5">
        <v>0.5</v>
      </c>
      <c r="T11" s="5">
        <v>0.5</v>
      </c>
      <c r="U11" s="5">
        <v>0.5</v>
      </c>
      <c r="V11" s="5">
        <v>0.5</v>
      </c>
      <c r="W11" s="5">
        <v>0.5</v>
      </c>
      <c r="X11" s="5">
        <v>0.5</v>
      </c>
      <c r="Y11" s="5">
        <v>0.5</v>
      </c>
      <c r="Z11" s="5">
        <v>0.5</v>
      </c>
      <c r="AA11" s="5">
        <v>0.5</v>
      </c>
      <c r="AB11" s="5">
        <v>0.5</v>
      </c>
      <c r="AC11" s="5">
        <v>0.5</v>
      </c>
      <c r="AD11" s="5">
        <v>0.5</v>
      </c>
      <c r="AE11" s="5">
        <v>0.5</v>
      </c>
      <c r="AF11" s="5">
        <v>0.5</v>
      </c>
      <c r="AG11" s="5">
        <v>0.5</v>
      </c>
      <c r="AH11" s="7">
        <f t="shared" si="0"/>
        <v>0.5</v>
      </c>
      <c r="AL11">
        <f t="shared" si="1"/>
        <v>28</v>
      </c>
      <c r="AM11" t="str">
        <f t="shared" si="2"/>
        <v>Enlarge 2-D shapes, given a …</v>
      </c>
      <c r="AN11" s="15">
        <f t="shared" si="3"/>
        <v>0.5</v>
      </c>
    </row>
    <row r="12" spans="1:40" ht="37.5" customHeight="1">
      <c r="A12" s="19" t="s">
        <v>136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0.5</v>
      </c>
      <c r="H12" s="5">
        <v>0.5</v>
      </c>
      <c r="I12" s="5">
        <v>0.5</v>
      </c>
      <c r="J12" s="5">
        <v>0.5</v>
      </c>
      <c r="K12" s="5">
        <v>0.5</v>
      </c>
      <c r="L12" s="5">
        <v>0.5</v>
      </c>
      <c r="M12" s="5">
        <v>0.5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0.5</v>
      </c>
      <c r="T12" s="5">
        <v>0.5</v>
      </c>
      <c r="U12" s="5">
        <v>0.5</v>
      </c>
      <c r="V12" s="5">
        <v>0.5</v>
      </c>
      <c r="W12" s="5">
        <v>0.5</v>
      </c>
      <c r="X12" s="5">
        <v>0.5</v>
      </c>
      <c r="Y12" s="5">
        <v>0.5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0.5</v>
      </c>
      <c r="AF12" s="5">
        <v>0.5</v>
      </c>
      <c r="AG12" s="5">
        <v>0.5</v>
      </c>
      <c r="AH12" s="7">
        <f t="shared" si="0"/>
        <v>0.5</v>
      </c>
      <c r="AL12">
        <f t="shared" si="1"/>
        <v>32</v>
      </c>
      <c r="AM12" t="str">
        <f t="shared" si="2"/>
        <v>Use straight edge and compasses …</v>
      </c>
      <c r="AN12" s="15">
        <f t="shared" si="3"/>
        <v>0.5</v>
      </c>
    </row>
    <row r="13" spans="1:40" ht="37.5" customHeight="1">
      <c r="A13" s="19" t="s">
        <v>137</v>
      </c>
      <c r="B13" s="5">
        <v>0.5</v>
      </c>
      <c r="C13" s="5">
        <v>0.5</v>
      </c>
      <c r="D13" s="5">
        <v>0.5</v>
      </c>
      <c r="E13" s="5">
        <v>0.5</v>
      </c>
      <c r="F13" s="5">
        <v>0.5</v>
      </c>
      <c r="G13" s="5">
        <v>0.5</v>
      </c>
      <c r="H13" s="5">
        <v>0.5</v>
      </c>
      <c r="I13" s="5">
        <v>0.5</v>
      </c>
      <c r="J13" s="5">
        <v>0.5</v>
      </c>
      <c r="K13" s="5">
        <v>0.5</v>
      </c>
      <c r="L13" s="5">
        <v>0.5</v>
      </c>
      <c r="M13" s="5">
        <v>0.5</v>
      </c>
      <c r="N13" s="5">
        <v>0.5</v>
      </c>
      <c r="O13" s="5">
        <v>0.5</v>
      </c>
      <c r="P13" s="5">
        <v>0.5</v>
      </c>
      <c r="Q13" s="5">
        <v>0.5</v>
      </c>
      <c r="R13" s="5">
        <v>0.5</v>
      </c>
      <c r="S13" s="5">
        <v>0.5</v>
      </c>
      <c r="T13" s="5">
        <v>0.5</v>
      </c>
      <c r="U13" s="5">
        <v>0.5</v>
      </c>
      <c r="V13" s="5">
        <v>0.5</v>
      </c>
      <c r="W13" s="5">
        <v>0.5</v>
      </c>
      <c r="X13" s="5">
        <v>0.5</v>
      </c>
      <c r="Y13" s="5">
        <v>0.5</v>
      </c>
      <c r="Z13" s="5">
        <v>0.5</v>
      </c>
      <c r="AA13" s="5">
        <v>0.5</v>
      </c>
      <c r="AB13" s="5">
        <v>0.5</v>
      </c>
      <c r="AC13" s="5">
        <v>0.5</v>
      </c>
      <c r="AD13" s="5">
        <v>0.5</v>
      </c>
      <c r="AE13" s="5">
        <v>0.5</v>
      </c>
      <c r="AF13" s="5">
        <v>0.5</v>
      </c>
      <c r="AG13" s="5">
        <v>0.5</v>
      </c>
      <c r="AH13" s="7">
        <f t="shared" si="0"/>
        <v>0.5</v>
      </c>
      <c r="AL13">
        <f t="shared" si="1"/>
        <v>28</v>
      </c>
      <c r="AM13" t="str">
        <f t="shared" si="2"/>
        <v>Deduce and use formulae for …</v>
      </c>
      <c r="AN13" s="15">
        <f t="shared" si="3"/>
        <v>0.5</v>
      </c>
    </row>
    <row r="14" spans="1:40" ht="37.5" customHeight="1">
      <c r="A14" s="19" t="s">
        <v>138</v>
      </c>
      <c r="B14" s="5">
        <v>0.5</v>
      </c>
      <c r="C14" s="5">
        <v>0.5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0.5</v>
      </c>
      <c r="J14" s="5">
        <v>0.5</v>
      </c>
      <c r="K14" s="5">
        <v>0.5</v>
      </c>
      <c r="L14" s="5">
        <v>0.5</v>
      </c>
      <c r="M14" s="5">
        <v>0.5</v>
      </c>
      <c r="N14" s="5">
        <v>0.5</v>
      </c>
      <c r="O14" s="5">
        <v>0.5</v>
      </c>
      <c r="P14" s="5">
        <v>0.5</v>
      </c>
      <c r="Q14" s="5">
        <v>0.5</v>
      </c>
      <c r="R14" s="5">
        <v>0.5</v>
      </c>
      <c r="S14" s="5">
        <v>0.5</v>
      </c>
      <c r="T14" s="5">
        <v>0.5</v>
      </c>
      <c r="U14" s="5">
        <v>0.5</v>
      </c>
      <c r="V14" s="5">
        <v>0.5</v>
      </c>
      <c r="W14" s="5">
        <v>0.5</v>
      </c>
      <c r="X14" s="5">
        <v>0.5</v>
      </c>
      <c r="Y14" s="5">
        <v>0.5</v>
      </c>
      <c r="Z14" s="5">
        <v>0.5</v>
      </c>
      <c r="AA14" s="5">
        <v>0.5</v>
      </c>
      <c r="AB14" s="5">
        <v>0.5</v>
      </c>
      <c r="AC14" s="5">
        <v>0.5</v>
      </c>
      <c r="AD14" s="5">
        <v>0.5</v>
      </c>
      <c r="AE14" s="5">
        <v>0.5</v>
      </c>
      <c r="AF14" s="5">
        <v>0.5</v>
      </c>
      <c r="AG14" s="5">
        <v>0.5</v>
      </c>
      <c r="AH14" s="7">
        <f t="shared" si="0"/>
        <v>0.5</v>
      </c>
      <c r="AL14">
        <f t="shared" si="1"/>
        <v>30</v>
      </c>
      <c r="AM14" t="str">
        <f t="shared" si="2"/>
        <v>Construct, on paper and using …</v>
      </c>
      <c r="AN14" s="15">
        <f t="shared" si="3"/>
        <v>0.5</v>
      </c>
    </row>
    <row r="15" spans="1:40" ht="37.5" customHeight="1">
      <c r="A15" s="19" t="s">
        <v>139</v>
      </c>
      <c r="B15" s="5">
        <v>0.5</v>
      </c>
      <c r="C15" s="5">
        <v>0.5</v>
      </c>
      <c r="D15" s="5">
        <v>0.5</v>
      </c>
      <c r="E15" s="5">
        <v>0.5</v>
      </c>
      <c r="F15" s="5">
        <v>0.5</v>
      </c>
      <c r="G15" s="5">
        <v>0.5</v>
      </c>
      <c r="H15" s="5">
        <v>0.5</v>
      </c>
      <c r="I15" s="5">
        <v>0.5</v>
      </c>
      <c r="J15" s="5">
        <v>0.5</v>
      </c>
      <c r="K15" s="5">
        <v>0.5</v>
      </c>
      <c r="L15" s="5">
        <v>0.5</v>
      </c>
      <c r="M15" s="5">
        <v>0.5</v>
      </c>
      <c r="N15" s="5">
        <v>0.5</v>
      </c>
      <c r="O15" s="5">
        <v>0.5</v>
      </c>
      <c r="P15" s="5">
        <v>0.5</v>
      </c>
      <c r="Q15" s="5">
        <v>0.5</v>
      </c>
      <c r="R15" s="5">
        <v>0.5</v>
      </c>
      <c r="S15" s="5">
        <v>0.5</v>
      </c>
      <c r="T15" s="5">
        <v>0.5</v>
      </c>
      <c r="U15" s="5">
        <v>0.5</v>
      </c>
      <c r="V15" s="5">
        <v>0.5</v>
      </c>
      <c r="W15" s="5">
        <v>0.5</v>
      </c>
      <c r="X15" s="5">
        <v>0.5</v>
      </c>
      <c r="Y15" s="5">
        <v>0.5</v>
      </c>
      <c r="Z15" s="5">
        <v>0.5</v>
      </c>
      <c r="AA15" s="5">
        <v>0.5</v>
      </c>
      <c r="AB15" s="5">
        <v>0.5</v>
      </c>
      <c r="AC15" s="5">
        <v>0.5</v>
      </c>
      <c r="AD15" s="5">
        <v>0.5</v>
      </c>
      <c r="AE15" s="5">
        <v>0.5</v>
      </c>
      <c r="AF15" s="5">
        <v>0.5</v>
      </c>
      <c r="AG15" s="5">
        <v>0.5</v>
      </c>
      <c r="AH15" s="7">
        <f t="shared" si="0"/>
        <v>0.5</v>
      </c>
      <c r="AL15">
        <f t="shared" si="1"/>
        <v>29</v>
      </c>
      <c r="AM15" t="str">
        <f t="shared" si="2"/>
        <v>Find and record all possible …</v>
      </c>
      <c r="AN15" s="15">
        <f t="shared" si="3"/>
        <v>0.5</v>
      </c>
    </row>
    <row r="16" spans="1:40" ht="37.5" customHeight="1">
      <c r="A16" s="19" t="s">
        <v>140</v>
      </c>
      <c r="B16" s="5">
        <v>0.5</v>
      </c>
      <c r="C16" s="5">
        <v>0.5</v>
      </c>
      <c r="D16" s="5">
        <v>0.5</v>
      </c>
      <c r="E16" s="5">
        <v>0.5</v>
      </c>
      <c r="F16" s="5">
        <v>0.5</v>
      </c>
      <c r="G16" s="5">
        <v>0.5</v>
      </c>
      <c r="H16" s="5">
        <v>0.5</v>
      </c>
      <c r="I16" s="5">
        <v>0.5</v>
      </c>
      <c r="J16" s="5">
        <v>0.5</v>
      </c>
      <c r="K16" s="5">
        <v>0.5</v>
      </c>
      <c r="L16" s="5">
        <v>0.5</v>
      </c>
      <c r="M16" s="5">
        <v>0.5</v>
      </c>
      <c r="N16" s="5">
        <v>0.5</v>
      </c>
      <c r="O16" s="5">
        <v>0.5</v>
      </c>
      <c r="P16" s="5">
        <v>0.5</v>
      </c>
      <c r="Q16" s="5">
        <v>0.5</v>
      </c>
      <c r="R16" s="5">
        <v>0.5</v>
      </c>
      <c r="S16" s="5">
        <v>0.5</v>
      </c>
      <c r="T16" s="5">
        <v>0.5</v>
      </c>
      <c r="U16" s="5">
        <v>0.5</v>
      </c>
      <c r="V16" s="5">
        <v>0.5</v>
      </c>
      <c r="W16" s="5">
        <v>0.5</v>
      </c>
      <c r="X16" s="5">
        <v>0.5</v>
      </c>
      <c r="Y16" s="5">
        <v>0.5</v>
      </c>
      <c r="Z16" s="5">
        <v>0.5</v>
      </c>
      <c r="AA16" s="5">
        <v>0.5</v>
      </c>
      <c r="AB16" s="5">
        <v>0.5</v>
      </c>
      <c r="AC16" s="5">
        <v>0.5</v>
      </c>
      <c r="AD16" s="5">
        <v>0.5</v>
      </c>
      <c r="AE16" s="5">
        <v>0.5</v>
      </c>
      <c r="AF16" s="5">
        <v>0.5</v>
      </c>
      <c r="AG16" s="5">
        <v>0.5</v>
      </c>
      <c r="AH16" s="7">
        <f t="shared" si="0"/>
        <v>0.5</v>
      </c>
      <c r="AL16">
        <f t="shared" si="1"/>
        <v>35</v>
      </c>
      <c r="AM16" t="str">
        <f t="shared" si="2"/>
        <v>Identify the necessary information …</v>
      </c>
      <c r="AN16" s="15">
        <f t="shared" si="3"/>
        <v>0.5</v>
      </c>
    </row>
    <row r="17" spans="1:40" ht="37.5" customHeight="1">
      <c r="A17" s="19" t="s">
        <v>141</v>
      </c>
      <c r="B17" s="5">
        <v>0.5</v>
      </c>
      <c r="C17" s="5">
        <v>0.5</v>
      </c>
      <c r="D17" s="5">
        <v>0.5</v>
      </c>
      <c r="E17" s="5">
        <v>0.5</v>
      </c>
      <c r="F17" s="5">
        <v>0.5</v>
      </c>
      <c r="G17" s="5">
        <v>0.5</v>
      </c>
      <c r="H17" s="5">
        <v>0.5</v>
      </c>
      <c r="I17" s="5">
        <v>0.5</v>
      </c>
      <c r="J17" s="5">
        <v>0.5</v>
      </c>
      <c r="K17" s="5">
        <v>0.5</v>
      </c>
      <c r="L17" s="5">
        <v>0.5</v>
      </c>
      <c r="M17" s="5">
        <v>0.5</v>
      </c>
      <c r="N17" s="5">
        <v>0.5</v>
      </c>
      <c r="O17" s="5">
        <v>0.5</v>
      </c>
      <c r="P17" s="5">
        <v>0.5</v>
      </c>
      <c r="Q17" s="5">
        <v>0.5</v>
      </c>
      <c r="R17" s="5">
        <v>0.5</v>
      </c>
      <c r="S17" s="5">
        <v>0.5</v>
      </c>
      <c r="T17" s="5">
        <v>0.5</v>
      </c>
      <c r="U17" s="5">
        <v>0.5</v>
      </c>
      <c r="V17" s="5">
        <v>0.5</v>
      </c>
      <c r="W17" s="5">
        <v>0.5</v>
      </c>
      <c r="X17" s="5">
        <v>0.5</v>
      </c>
      <c r="Y17" s="5">
        <v>0.5</v>
      </c>
      <c r="Z17" s="5">
        <v>0.5</v>
      </c>
      <c r="AA17" s="5">
        <v>0.5</v>
      </c>
      <c r="AB17" s="5">
        <v>0.5</v>
      </c>
      <c r="AC17" s="5">
        <v>0.5</v>
      </c>
      <c r="AD17" s="5">
        <v>0.5</v>
      </c>
      <c r="AE17" s="5">
        <v>0.5</v>
      </c>
      <c r="AF17" s="5">
        <v>0.5</v>
      </c>
      <c r="AG17" s="5">
        <v>0.5</v>
      </c>
      <c r="AH17" s="7">
        <f t="shared" si="0"/>
        <v>0.5</v>
      </c>
      <c r="AL17">
        <f t="shared" si="1"/>
        <v>34</v>
      </c>
      <c r="AM17" t="str">
        <f t="shared" si="2"/>
        <v>Use logical argument to establish …</v>
      </c>
      <c r="AN17" s="15">
        <f t="shared" si="3"/>
        <v>0.5</v>
      </c>
    </row>
    <row r="18" spans="2:33" ht="37.5" customHeight="1">
      <c r="B18" s="8">
        <f aca="true" t="shared" si="4" ref="B18:AG18">SUM(B3:B17)/15</f>
        <v>0.5</v>
      </c>
      <c r="C18" s="8">
        <f t="shared" si="4"/>
        <v>0.5</v>
      </c>
      <c r="D18" s="8">
        <f t="shared" si="4"/>
        <v>0.5</v>
      </c>
      <c r="E18" s="8">
        <f t="shared" si="4"/>
        <v>0.5</v>
      </c>
      <c r="F18" s="8">
        <f t="shared" si="4"/>
        <v>0.5</v>
      </c>
      <c r="G18" s="8">
        <f t="shared" si="4"/>
        <v>0.5</v>
      </c>
      <c r="H18" s="8">
        <f t="shared" si="4"/>
        <v>0.5</v>
      </c>
      <c r="I18" s="8">
        <f t="shared" si="4"/>
        <v>0.5</v>
      </c>
      <c r="J18" s="8">
        <f t="shared" si="4"/>
        <v>0.5</v>
      </c>
      <c r="K18" s="8">
        <f t="shared" si="4"/>
        <v>0.5</v>
      </c>
      <c r="L18" s="8">
        <f t="shared" si="4"/>
        <v>0.5</v>
      </c>
      <c r="M18" s="8">
        <f t="shared" si="4"/>
        <v>0.5</v>
      </c>
      <c r="N18" s="8">
        <f t="shared" si="4"/>
        <v>0.5</v>
      </c>
      <c r="O18" s="8">
        <f t="shared" si="4"/>
        <v>0.5</v>
      </c>
      <c r="P18" s="8">
        <f t="shared" si="4"/>
        <v>0.5</v>
      </c>
      <c r="Q18" s="8">
        <f t="shared" si="4"/>
        <v>0.5</v>
      </c>
      <c r="R18" s="8">
        <f t="shared" si="4"/>
        <v>0.5</v>
      </c>
      <c r="S18" s="8">
        <f t="shared" si="4"/>
        <v>0.5</v>
      </c>
      <c r="T18" s="8">
        <f t="shared" si="4"/>
        <v>0.5</v>
      </c>
      <c r="U18" s="8">
        <f t="shared" si="4"/>
        <v>0.5</v>
      </c>
      <c r="V18" s="8">
        <f t="shared" si="4"/>
        <v>0.5</v>
      </c>
      <c r="W18" s="8">
        <f t="shared" si="4"/>
        <v>0.5</v>
      </c>
      <c r="X18" s="8">
        <f t="shared" si="4"/>
        <v>0.5</v>
      </c>
      <c r="Y18" s="8">
        <f t="shared" si="4"/>
        <v>0.5</v>
      </c>
      <c r="Z18" s="8">
        <f t="shared" si="4"/>
        <v>0.5</v>
      </c>
      <c r="AA18" s="8">
        <f t="shared" si="4"/>
        <v>0.5</v>
      </c>
      <c r="AB18" s="8">
        <f t="shared" si="4"/>
        <v>0.5</v>
      </c>
      <c r="AC18" s="8">
        <f t="shared" si="4"/>
        <v>0.5</v>
      </c>
      <c r="AD18" s="8">
        <f t="shared" si="4"/>
        <v>0.5</v>
      </c>
      <c r="AE18" s="8">
        <f t="shared" si="4"/>
        <v>0.5</v>
      </c>
      <c r="AF18" s="8">
        <f t="shared" si="4"/>
        <v>0.5</v>
      </c>
      <c r="AG18" s="8">
        <f t="shared" si="4"/>
        <v>0.5</v>
      </c>
    </row>
  </sheetData>
  <conditionalFormatting sqref="B3:AG17">
    <cfRule type="cellIs" priority="1" dxfId="0" operator="equal" stopIfTrue="1">
      <formula>0</formula>
    </cfRule>
    <cfRule type="cellIs" priority="2" dxfId="1" operator="equal" stopIfTrue="1">
      <formula>0.5</formula>
    </cfRule>
    <cfRule type="cellIs" priority="3" dxfId="2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Huby</dc:creator>
  <cp:keywords/>
  <dc:description/>
  <cp:lastModifiedBy>Bruno Reddy</cp:lastModifiedBy>
  <cp:lastPrinted>2001-02-15T13:04:52Z</cp:lastPrinted>
  <dcterms:created xsi:type="dcterms:W3CDTF">2001-02-14T12:26:46Z</dcterms:created>
  <dcterms:modified xsi:type="dcterms:W3CDTF">2005-02-01T16:32:03Z</dcterms:modified>
  <cp:category/>
  <cp:version/>
  <cp:contentType/>
  <cp:contentStatus/>
</cp:coreProperties>
</file>